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O:\Служба гл.инженера\Аварийность\Отчеты\На сайт свод данных по отключениям\2026\1 квартал\"/>
    </mc:Choice>
  </mc:AlternateContent>
  <xr:revisionPtr revIDLastSave="0" documentId="13_ncr:1_{B6BF09CC-9F15-4AD0-9524-89EFDAC624A4}" xr6:coauthVersionLast="36" xr6:coauthVersionMax="36" xr10:uidLastSave="{00000000-0000-0000-0000-000000000000}"/>
  <bookViews>
    <workbookView xWindow="0" yWindow="0" windowWidth="28800" windowHeight="11100" xr2:uid="{00000000-000D-0000-FFFF-FFFF00000000}"/>
  </bookViews>
  <sheets>
    <sheet name="Сводка" sheetId="13" r:id="rId1"/>
    <sheet name=" 1 квартал 2026" sheetId="4" r:id="rId2"/>
    <sheet name="1 квартал 2026 ЛОЭСК" sheetId="8" r:id="rId3"/>
  </sheets>
  <externalReferences>
    <externalReference r:id="rId4"/>
  </externalReferences>
  <definedNames>
    <definedName name="_xlnm._FilterDatabase" localSheetId="0" hidden="1">Сводка!$B$3:$I$256</definedName>
    <definedName name="M">#REF!</definedName>
    <definedName name="_xlnm.Print_Area" localSheetId="0">Сводка!$A$1:$I$3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2" i="4" l="1"/>
  <c r="J22" i="4"/>
  <c r="H22" i="4"/>
  <c r="G22" i="4"/>
  <c r="E22" i="4"/>
  <c r="D22" i="4"/>
  <c r="F22" i="4" s="1"/>
  <c r="K21" i="4"/>
  <c r="L21" i="4" s="1"/>
  <c r="J21" i="4"/>
  <c r="H21" i="4"/>
  <c r="I21" i="4" s="1"/>
  <c r="G21" i="4"/>
  <c r="E21" i="4"/>
  <c r="F21" i="4" s="1"/>
  <c r="D21" i="4"/>
  <c r="K20" i="4"/>
  <c r="J20" i="4"/>
  <c r="H20" i="4"/>
  <c r="G20" i="4"/>
  <c r="I20" i="4" s="1"/>
  <c r="E20" i="4"/>
  <c r="D20" i="4"/>
  <c r="K19" i="4"/>
  <c r="J19" i="4"/>
  <c r="H19" i="4"/>
  <c r="G19" i="4"/>
  <c r="E19" i="4"/>
  <c r="F19" i="4" s="1"/>
  <c r="D19" i="4"/>
  <c r="K18" i="4"/>
  <c r="L18" i="4" s="1"/>
  <c r="J18" i="4"/>
  <c r="H18" i="4"/>
  <c r="I18" i="4" s="1"/>
  <c r="G18" i="4"/>
  <c r="E18" i="4"/>
  <c r="F18" i="4" s="1"/>
  <c r="D18" i="4"/>
  <c r="L17" i="4"/>
  <c r="K17" i="4"/>
  <c r="J17" i="4"/>
  <c r="H17" i="4"/>
  <c r="G17" i="4"/>
  <c r="E17" i="4"/>
  <c r="D17" i="4"/>
  <c r="K16" i="4"/>
  <c r="J16" i="4"/>
  <c r="L16" i="4" s="1"/>
  <c r="H16" i="4"/>
  <c r="I16" i="4" s="1"/>
  <c r="G16" i="4"/>
  <c r="E16" i="4"/>
  <c r="F16" i="4" s="1"/>
  <c r="D16" i="4"/>
  <c r="K15" i="4"/>
  <c r="L15" i="4" s="1"/>
  <c r="J15" i="4"/>
  <c r="I15" i="4"/>
  <c r="H15" i="4"/>
  <c r="G15" i="4"/>
  <c r="E15" i="4"/>
  <c r="F15" i="4" s="1"/>
  <c r="D15" i="4"/>
  <c r="K14" i="4"/>
  <c r="L14" i="4" s="1"/>
  <c r="J14" i="4"/>
  <c r="H14" i="4"/>
  <c r="I14" i="4" s="1"/>
  <c r="G14" i="4"/>
  <c r="E14" i="4"/>
  <c r="D14" i="4"/>
  <c r="F14" i="4" s="1"/>
  <c r="K13" i="4"/>
  <c r="L13" i="4" s="1"/>
  <c r="J13" i="4"/>
  <c r="H13" i="4"/>
  <c r="I13" i="4" s="1"/>
  <c r="G13" i="4"/>
  <c r="E13" i="4"/>
  <c r="D13" i="4"/>
  <c r="F13" i="4" s="1"/>
  <c r="L12" i="4"/>
  <c r="K12" i="4"/>
  <c r="J12" i="4"/>
  <c r="H12" i="4"/>
  <c r="I12" i="4" s="1"/>
  <c r="G12" i="4"/>
  <c r="E12" i="4"/>
  <c r="D12" i="4"/>
  <c r="K11" i="4"/>
  <c r="J11" i="4"/>
  <c r="H11" i="4"/>
  <c r="I11" i="4" s="1"/>
  <c r="G11" i="4"/>
  <c r="E11" i="4"/>
  <c r="D11" i="4"/>
  <c r="F11" i="4" s="1"/>
  <c r="K10" i="4"/>
  <c r="J10" i="4"/>
  <c r="H10" i="4"/>
  <c r="G10" i="4"/>
  <c r="E10" i="4"/>
  <c r="F10" i="4" s="1"/>
  <c r="D10" i="4"/>
  <c r="K9" i="4"/>
  <c r="L9" i="4" s="1"/>
  <c r="J9" i="4"/>
  <c r="H9" i="4"/>
  <c r="G9" i="4"/>
  <c r="E9" i="4"/>
  <c r="D9" i="4"/>
  <c r="K8" i="4"/>
  <c r="L8" i="4" s="1"/>
  <c r="J8" i="4"/>
  <c r="I8" i="4"/>
  <c r="H8" i="4"/>
  <c r="G8" i="4"/>
  <c r="E8" i="4"/>
  <c r="D8" i="4"/>
  <c r="K7" i="4"/>
  <c r="K25" i="4" s="1"/>
  <c r="J7" i="4"/>
  <c r="J25" i="4" s="1"/>
  <c r="H7" i="4"/>
  <c r="H25" i="4" s="1"/>
  <c r="I25" i="4" s="1"/>
  <c r="G7" i="4"/>
  <c r="G25" i="4" s="1"/>
  <c r="E7" i="4"/>
  <c r="F7" i="4" s="1"/>
  <c r="D7" i="4"/>
  <c r="D25" i="4" s="1"/>
  <c r="K6" i="4"/>
  <c r="K24" i="4" s="1"/>
  <c r="L24" i="4" s="1"/>
  <c r="J6" i="4"/>
  <c r="J24" i="4" s="1"/>
  <c r="H6" i="4"/>
  <c r="H24" i="4" s="1"/>
  <c r="G6" i="4"/>
  <c r="G24" i="4" s="1"/>
  <c r="F6" i="4"/>
  <c r="E6" i="4"/>
  <c r="E24" i="4" s="1"/>
  <c r="D6" i="4"/>
  <c r="D24" i="4" s="1"/>
  <c r="K5" i="4"/>
  <c r="K23" i="4" s="1"/>
  <c r="J5" i="4"/>
  <c r="J23" i="4" s="1"/>
  <c r="H5" i="4"/>
  <c r="H23" i="4" s="1"/>
  <c r="G5" i="4"/>
  <c r="G23" i="4" s="1"/>
  <c r="E5" i="4"/>
  <c r="E23" i="4" s="1"/>
  <c r="D5" i="4"/>
  <c r="D23" i="4" s="1"/>
  <c r="I9" i="4" l="1"/>
  <c r="I10" i="4"/>
  <c r="F12" i="4"/>
  <c r="L11" i="4"/>
  <c r="F17" i="4"/>
  <c r="I19" i="4"/>
  <c r="F20" i="4"/>
  <c r="L20" i="4"/>
  <c r="I22" i="4"/>
  <c r="I7" i="4"/>
  <c r="F8" i="4"/>
  <c r="F9" i="4"/>
  <c r="L10" i="4"/>
  <c r="I17" i="4"/>
  <c r="L19" i="4"/>
  <c r="L22" i="4"/>
  <c r="F23" i="4"/>
  <c r="L23" i="4"/>
  <c r="I24" i="4"/>
  <c r="I23" i="4"/>
  <c r="F24" i="4"/>
  <c r="L25" i="4"/>
  <c r="L5" i="4"/>
  <c r="L6" i="4"/>
  <c r="E25" i="4"/>
  <c r="F25" i="4" s="1"/>
  <c r="I5" i="4"/>
  <c r="F5" i="4"/>
  <c r="I6" i="4"/>
  <c r="L7" i="4"/>
</calcChain>
</file>

<file path=xl/sharedStrings.xml><?xml version="1.0" encoding="utf-8"?>
<sst xmlns="http://schemas.openxmlformats.org/spreadsheetml/2006/main" count="1322" uniqueCount="104">
  <si>
    <t>КЛ</t>
  </si>
  <si>
    <t>ВЛ</t>
  </si>
  <si>
    <t>ТП</t>
  </si>
  <si>
    <t>6 (6.3)</t>
  </si>
  <si>
    <t>10 (10.5)</t>
  </si>
  <si>
    <t>№ п/п</t>
  </si>
  <si>
    <t>Филиал</t>
  </si>
  <si>
    <t>Напряжение</t>
  </si>
  <si>
    <t>кол-во</t>
  </si>
  <si>
    <t>час</t>
  </si>
  <si>
    <t>ср</t>
  </si>
  <si>
    <t>Восточные ЭС</t>
  </si>
  <si>
    <t>в том числе</t>
  </si>
  <si>
    <t>0,4 кВ</t>
  </si>
  <si>
    <t>св.1000 В</t>
  </si>
  <si>
    <t>Западные ЭС</t>
  </si>
  <si>
    <t>Пригородные ЭС</t>
  </si>
  <si>
    <t>Северные ЭС</t>
  </si>
  <si>
    <t>Центральные ЭС</t>
  </si>
  <si>
    <t>Южные ЭС</t>
  </si>
  <si>
    <t>ИТОГО  по АО "ЛОЭСК"</t>
  </si>
  <si>
    <t>Вид объекта</t>
  </si>
  <si>
    <t>Высший класс напряжения обесточенного оборудования, кВ</t>
  </si>
  <si>
    <t>Время и дата прекращения передачи электрической энергии</t>
  </si>
  <si>
    <t>Время и дата восстановления режима потребления электрической энергии</t>
  </si>
  <si>
    <t>Причина аварии</t>
  </si>
  <si>
    <t>Проведенные мероприятия по восстановлению</t>
  </si>
  <si>
    <t>Филиал/РЭС</t>
  </si>
  <si>
    <t>КВЛ</t>
  </si>
  <si>
    <t>Суммарная продолжительность нарушения электроснабжения потребителей, час.</t>
  </si>
  <si>
    <t>Повреждение кабеля при проведении несанкционнированных земляных работ сторонней организацией</t>
  </si>
  <si>
    <t>Ремонт КЛ</t>
  </si>
  <si>
    <t>Нарушение изоляции кабеля (износ)</t>
  </si>
  <si>
    <t>Ветка на проводах ВЛ 10 кВ</t>
  </si>
  <si>
    <t>Ремонт ВЛ</t>
  </si>
  <si>
    <t>Обрыв ВЛ 10 кВ</t>
  </si>
  <si>
    <t>Отключение (повреждение) в смежной сетевой организации</t>
  </si>
  <si>
    <t>-</t>
  </si>
  <si>
    <t>Замена изолятора</t>
  </si>
  <si>
    <t>Причина не установлена. Нарушений в работе оборудования АО "ЛОЭСК" не выявлено.</t>
  </si>
  <si>
    <t>Повторное включение</t>
  </si>
  <si>
    <t>Превышение токовой нагрузки</t>
  </si>
  <si>
    <t>Перевод нагрузок. Повторное включение</t>
  </si>
  <si>
    <t>Повреждение изолятора на ВЛ</t>
  </si>
  <si>
    <t xml:space="preserve">Повреждение ЛР 10 кВ </t>
  </si>
  <si>
    <t>Ремонт ЛР</t>
  </si>
  <si>
    <t>Отключение (повреждение) оборудования потребителей электрической энергии</t>
  </si>
  <si>
    <t>Животное на токоведущих элементах ТП</t>
  </si>
  <si>
    <t xml:space="preserve">Повреждение Р 0,4 кВ в ТП </t>
  </si>
  <si>
    <t>Замена Р 0,4 кВ</t>
  </si>
  <si>
    <t>Восточные электросети
РЭС Волхов</t>
  </si>
  <si>
    <t>Центральные электросети
РЭС Тосно</t>
  </si>
  <si>
    <t>Пригородные электросети
РЭС Всеволожск</t>
  </si>
  <si>
    <t>Западные электросети
РЭС С.Бор</t>
  </si>
  <si>
    <t>Западные электросети
РЭС Кингисепп</t>
  </si>
  <si>
    <t>Восточные электросети
РЭС Кириши</t>
  </si>
  <si>
    <t>Южные электросети
РЭС Оредежский</t>
  </si>
  <si>
    <t>Северные электросети
РЭС Выборг</t>
  </si>
  <si>
    <t>Южные электросети
РЭС Гатчина</t>
  </si>
  <si>
    <t>Западные электросети
РЭС Сланцы</t>
  </si>
  <si>
    <t>Пригородные электросети
РЭС Сертолово</t>
  </si>
  <si>
    <t>Восточные электросети
РЭС Тихвин</t>
  </si>
  <si>
    <t>Восточные электросети
РЭС Подпорожье</t>
  </si>
  <si>
    <t>Итого за 1 квартал</t>
  </si>
  <si>
    <t>Итого за Январь</t>
  </si>
  <si>
    <t>Итого за Февраль</t>
  </si>
  <si>
    <t>Итого за Март</t>
  </si>
  <si>
    <t>Северные электросети
РЭС Южный</t>
  </si>
  <si>
    <t>Восточные электросети
РЭС Бокситогорск</t>
  </si>
  <si>
    <t>Северные электросети
РЭС Рощинский</t>
  </si>
  <si>
    <t>Центральные электросети
РЭС Кировск</t>
  </si>
  <si>
    <t>Западные электросети
РЭС Волосово</t>
  </si>
  <si>
    <t>Восточные электросети
РЭС Л.Поле</t>
  </si>
  <si>
    <t>Центральные электросети
РЭС Отрадное</t>
  </si>
  <si>
    <t>Южные электросети
РЭС Луга</t>
  </si>
  <si>
    <t>Северные электросети
РЭС Северный</t>
  </si>
  <si>
    <t>Обрыв ВЛ 6 кВ</t>
  </si>
  <si>
    <t>Ветка на проводах ВЛ 6 кВ</t>
  </si>
  <si>
    <t>Обрыв ВЛ 0,4 кВ</t>
  </si>
  <si>
    <t>Внерегламентные отключения в эл.сетях АО "ЛОЭСК" за 1 квартал 2026 г.</t>
  </si>
  <si>
    <t>Внерегламентные отключения в эл.сетях АО "ЛОЭСК" за 1 квартал 2026 г (в зоне ответственности АО "ЛОЭСК")</t>
  </si>
  <si>
    <t>Внерегламентные отключения в эл.сетях АО "ЛОЭСК" за 1 квартал 2026 г (Всего)</t>
  </si>
  <si>
    <t>РП</t>
  </si>
  <si>
    <t>Повреждение кабеля 10 кВ</t>
  </si>
  <si>
    <t>Повреждение ВН 10 кВ</t>
  </si>
  <si>
    <t>Ремонт ВН 10 кВ</t>
  </si>
  <si>
    <t xml:space="preserve">Повреждение В 10 кВ </t>
  </si>
  <si>
    <t>Ремонт В 10 кВ</t>
  </si>
  <si>
    <t>Животное на токоведущих элементах ВЛ</t>
  </si>
  <si>
    <t>Замена ОПН 10 кВ</t>
  </si>
  <si>
    <t>Обрыв ВЛ 0,4 кВ (возгорание жилого дома)</t>
  </si>
  <si>
    <t>Повреждение трансформатора Т-1 в ТП</t>
  </si>
  <si>
    <t>Замена трансформатора</t>
  </si>
  <si>
    <t>Повреждение ВЛ при проведении несанкционнированных работ сторонней организацией</t>
  </si>
  <si>
    <t>Конденсат на токоведущих элементах ТП</t>
  </si>
  <si>
    <t>Протирка, просушка.
Повторное включение</t>
  </si>
  <si>
    <t>Затопление ТП во время обильных осадков</t>
  </si>
  <si>
    <t xml:space="preserve">Повреждение ТТ 0,4 кВ в ТП </t>
  </si>
  <si>
    <t>Замена ТТ 0,4 кВ</t>
  </si>
  <si>
    <t>Ветка на проводах ВЛ 0,4 кВ</t>
  </si>
  <si>
    <t>Наброс провода на ВЛ 10 кВ неустановленными лицами</t>
  </si>
  <si>
    <t xml:space="preserve">Схлест проводов ВЛ 0,4 кВ </t>
  </si>
  <si>
    <t>Возгорание жилого дома под ВЛ 0,4 кВ</t>
  </si>
  <si>
    <t>Повреждение ОПН 6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</si>
</sst>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17" x14ac:knownFonts="1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9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b/>
      <sz val="11"/>
      <name val="Arial Cyr"/>
      <charset val="204"/>
    </font>
    <font>
      <b/>
      <i/>
      <sz val="10"/>
      <name val="Arial Cyr"/>
      <charset val="204"/>
    </font>
    <font>
      <b/>
      <i/>
      <sz val="11"/>
      <name val="Arial Cyr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95">
    <xf numFmtId="0" fontId="0" fillId="0" borderId="0" xfId="0"/>
    <xf numFmtId="0" fontId="0" fillId="0" borderId="0" xfId="0" applyFont="1" applyFill="1"/>
    <xf numFmtId="49" fontId="7" fillId="3" borderId="7" xfId="0" applyNumberFormat="1" applyFont="1" applyFill="1" applyBorder="1" applyAlignment="1">
      <alignment horizontal="center" vertical="center" wrapText="1"/>
    </xf>
    <xf numFmtId="49" fontId="7" fillId="3" borderId="19" xfId="0" applyNumberFormat="1" applyFont="1" applyFill="1" applyBorder="1" applyAlignment="1">
      <alignment horizontal="center" vertical="center" wrapText="1"/>
    </xf>
    <xf numFmtId="2" fontId="7" fillId="3" borderId="3" xfId="0" applyNumberFormat="1" applyFont="1" applyFill="1" applyBorder="1" applyAlignment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horizontal="right" vertical="center" wrapText="1"/>
    </xf>
    <xf numFmtId="1" fontId="9" fillId="0" borderId="23" xfId="0" applyNumberFormat="1" applyFont="1" applyFill="1" applyBorder="1" applyAlignment="1">
      <alignment vertical="center" wrapText="1"/>
    </xf>
    <xf numFmtId="2" fontId="9" fillId="0" borderId="24" xfId="0" applyNumberFormat="1" applyFont="1" applyFill="1" applyBorder="1" applyAlignment="1">
      <alignment vertical="center" wrapText="1"/>
    </xf>
    <xf numFmtId="2" fontId="9" fillId="0" borderId="25" xfId="0" applyNumberFormat="1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0" borderId="27" xfId="0" applyFont="1" applyFill="1" applyBorder="1" applyAlignment="1">
      <alignment horizontal="right" vertical="center" wrapText="1"/>
    </xf>
    <xf numFmtId="1" fontId="9" fillId="0" borderId="26" xfId="0" applyNumberFormat="1" applyFont="1" applyFill="1" applyBorder="1" applyAlignment="1">
      <alignment vertical="center" wrapText="1"/>
    </xf>
    <xf numFmtId="2" fontId="9" fillId="0" borderId="5" xfId="0" applyNumberFormat="1" applyFont="1" applyFill="1" applyBorder="1" applyAlignment="1">
      <alignment vertical="center" wrapText="1"/>
    </xf>
    <xf numFmtId="2" fontId="9" fillId="0" borderId="28" xfId="0" applyNumberFormat="1" applyFont="1" applyFill="1" applyBorder="1" applyAlignment="1">
      <alignment vertical="center" wrapText="1"/>
    </xf>
    <xf numFmtId="0" fontId="3" fillId="0" borderId="29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horizontal="right" vertical="center" wrapText="1"/>
    </xf>
    <xf numFmtId="1" fontId="9" fillId="0" borderId="31" xfId="0" applyNumberFormat="1" applyFont="1" applyFill="1" applyBorder="1" applyAlignment="1">
      <alignment vertical="center" wrapText="1"/>
    </xf>
    <xf numFmtId="2" fontId="9" fillId="0" borderId="32" xfId="0" applyNumberFormat="1" applyFont="1" applyFill="1" applyBorder="1" applyAlignment="1">
      <alignment vertical="center" wrapText="1"/>
    </xf>
    <xf numFmtId="2" fontId="9" fillId="0" borderId="33" xfId="0" applyNumberFormat="1" applyFont="1" applyFill="1" applyBorder="1" applyAlignment="1">
      <alignment vertical="center" wrapText="1"/>
    </xf>
    <xf numFmtId="0" fontId="3" fillId="3" borderId="23" xfId="0" applyFont="1" applyFill="1" applyBorder="1" applyAlignment="1">
      <alignment vertical="center" wrapText="1"/>
    </xf>
    <xf numFmtId="0" fontId="8" fillId="3" borderId="24" xfId="0" applyFont="1" applyFill="1" applyBorder="1" applyAlignment="1">
      <alignment vertical="center" wrapText="1"/>
    </xf>
    <xf numFmtId="0" fontId="3" fillId="3" borderId="34" xfId="0" applyFont="1" applyFill="1" applyBorder="1" applyAlignment="1">
      <alignment horizontal="right" vertical="center" wrapText="1"/>
    </xf>
    <xf numFmtId="1" fontId="9" fillId="4" borderId="23" xfId="0" applyNumberFormat="1" applyFont="1" applyFill="1" applyBorder="1" applyAlignment="1">
      <alignment vertical="center" wrapText="1"/>
    </xf>
    <xf numFmtId="2" fontId="9" fillId="4" borderId="24" xfId="0" applyNumberFormat="1" applyFont="1" applyFill="1" applyBorder="1" applyAlignment="1">
      <alignment vertical="center" wrapText="1"/>
    </xf>
    <xf numFmtId="2" fontId="9" fillId="4" borderId="25" xfId="0" applyNumberFormat="1" applyFont="1" applyFill="1" applyBorder="1" applyAlignment="1">
      <alignment vertical="center" wrapText="1"/>
    </xf>
    <xf numFmtId="0" fontId="3" fillId="3" borderId="26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3" fillId="3" borderId="27" xfId="0" applyFont="1" applyFill="1" applyBorder="1" applyAlignment="1">
      <alignment horizontal="right" vertical="center" wrapText="1"/>
    </xf>
    <xf numFmtId="1" fontId="9" fillId="4" borderId="26" xfId="0" applyNumberFormat="1" applyFont="1" applyFill="1" applyBorder="1" applyAlignment="1">
      <alignment vertical="center" wrapText="1"/>
    </xf>
    <xf numFmtId="2" fontId="9" fillId="4" borderId="5" xfId="0" applyNumberFormat="1" applyFont="1" applyFill="1" applyBorder="1" applyAlignment="1">
      <alignment vertical="center" wrapText="1"/>
    </xf>
    <xf numFmtId="2" fontId="9" fillId="4" borderId="28" xfId="0" applyNumberFormat="1" applyFont="1" applyFill="1" applyBorder="1" applyAlignment="1">
      <alignment vertical="center" wrapText="1"/>
    </xf>
    <xf numFmtId="0" fontId="3" fillId="3" borderId="31" xfId="0" applyFont="1" applyFill="1" applyBorder="1" applyAlignment="1">
      <alignment vertical="center" wrapText="1"/>
    </xf>
    <xf numFmtId="0" fontId="3" fillId="3" borderId="32" xfId="0" applyFont="1" applyFill="1" applyBorder="1" applyAlignment="1">
      <alignment vertical="center" wrapText="1"/>
    </xf>
    <xf numFmtId="0" fontId="3" fillId="3" borderId="35" xfId="0" applyFont="1" applyFill="1" applyBorder="1" applyAlignment="1">
      <alignment horizontal="right" vertical="center" wrapText="1"/>
    </xf>
    <xf numFmtId="1" fontId="9" fillId="4" borderId="31" xfId="0" applyNumberFormat="1" applyFont="1" applyFill="1" applyBorder="1" applyAlignment="1">
      <alignment vertical="center" wrapText="1"/>
    </xf>
    <xf numFmtId="2" fontId="9" fillId="4" borderId="32" xfId="0" applyNumberFormat="1" applyFont="1" applyFill="1" applyBorder="1" applyAlignment="1">
      <alignment vertical="center" wrapText="1"/>
    </xf>
    <xf numFmtId="2" fontId="9" fillId="4" borderId="33" xfId="0" applyNumberFormat="1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8" fillId="0" borderId="24" xfId="0" applyFont="1" applyFill="1" applyBorder="1" applyAlignment="1">
      <alignment vertical="center" wrapText="1"/>
    </xf>
    <xf numFmtId="0" fontId="3" fillId="0" borderId="34" xfId="0" applyFont="1" applyFill="1" applyBorder="1" applyAlignment="1">
      <alignment horizontal="right" vertical="center" wrapText="1"/>
    </xf>
    <xf numFmtId="0" fontId="3" fillId="0" borderId="31" xfId="0" applyFont="1" applyFill="1" applyBorder="1" applyAlignment="1">
      <alignment vertical="center" wrapText="1"/>
    </xf>
    <xf numFmtId="0" fontId="3" fillId="0" borderId="32" xfId="0" applyFont="1" applyFill="1" applyBorder="1" applyAlignment="1">
      <alignment vertical="center" wrapText="1"/>
    </xf>
    <xf numFmtId="0" fontId="3" fillId="0" borderId="35" xfId="0" applyFont="1" applyFill="1" applyBorder="1" applyAlignment="1">
      <alignment horizontal="right" vertical="center" wrapText="1"/>
    </xf>
    <xf numFmtId="0" fontId="0" fillId="5" borderId="20" xfId="0" applyFont="1" applyFill="1" applyBorder="1" applyAlignment="1">
      <alignment vertical="center" wrapText="1"/>
    </xf>
    <xf numFmtId="0" fontId="10" fillId="5" borderId="21" xfId="0" applyFont="1" applyFill="1" applyBorder="1" applyAlignment="1">
      <alignment vertical="center" wrapText="1"/>
    </xf>
    <xf numFmtId="0" fontId="10" fillId="5" borderId="22" xfId="0" applyFont="1" applyFill="1" applyBorder="1" applyAlignment="1">
      <alignment horizontal="right" vertical="center" wrapText="1"/>
    </xf>
    <xf numFmtId="1" fontId="8" fillId="5" borderId="23" xfId="0" applyNumberFormat="1" applyFont="1" applyFill="1" applyBorder="1" applyAlignment="1">
      <alignment vertical="center" wrapText="1"/>
    </xf>
    <xf numFmtId="2" fontId="8" fillId="5" borderId="24" xfId="0" applyNumberFormat="1" applyFont="1" applyFill="1" applyBorder="1" applyAlignment="1">
      <alignment vertical="center" wrapText="1"/>
    </xf>
    <xf numFmtId="2" fontId="10" fillId="5" borderId="25" xfId="0" applyNumberFormat="1" applyFont="1" applyFill="1" applyBorder="1" applyAlignment="1">
      <alignment vertical="center" wrapText="1"/>
    </xf>
    <xf numFmtId="0" fontId="0" fillId="5" borderId="26" xfId="0" applyFont="1" applyFill="1" applyBorder="1" applyAlignment="1">
      <alignment vertical="center" wrapText="1"/>
    </xf>
    <xf numFmtId="0" fontId="10" fillId="5" borderId="5" xfId="0" applyFont="1" applyFill="1" applyBorder="1" applyAlignment="1">
      <alignment horizontal="right" vertical="center" wrapText="1"/>
    </xf>
    <xf numFmtId="0" fontId="3" fillId="5" borderId="27" xfId="0" applyFont="1" applyFill="1" applyBorder="1" applyAlignment="1">
      <alignment horizontal="right" vertical="center" wrapText="1"/>
    </xf>
    <xf numFmtId="1" fontId="8" fillId="5" borderId="26" xfId="0" applyNumberFormat="1" applyFont="1" applyFill="1" applyBorder="1" applyAlignment="1">
      <alignment vertical="center" wrapText="1"/>
    </xf>
    <xf numFmtId="2" fontId="8" fillId="5" borderId="5" xfId="0" applyNumberFormat="1" applyFont="1" applyFill="1" applyBorder="1" applyAlignment="1">
      <alignment vertical="center" wrapText="1"/>
    </xf>
    <xf numFmtId="2" fontId="10" fillId="5" borderId="28" xfId="0" applyNumberFormat="1" applyFont="1" applyFill="1" applyBorder="1" applyAlignment="1">
      <alignment vertical="center" wrapText="1"/>
    </xf>
    <xf numFmtId="0" fontId="0" fillId="5" borderId="31" xfId="0" applyFont="1" applyFill="1" applyBorder="1" applyAlignment="1">
      <alignment vertical="center" wrapText="1"/>
    </xf>
    <xf numFmtId="0" fontId="10" fillId="5" borderId="32" xfId="0" applyFont="1" applyFill="1" applyBorder="1" applyAlignment="1">
      <alignment vertical="center" wrapText="1"/>
    </xf>
    <xf numFmtId="0" fontId="3" fillId="5" borderId="35" xfId="0" applyFont="1" applyFill="1" applyBorder="1" applyAlignment="1">
      <alignment horizontal="right" vertical="center" wrapText="1"/>
    </xf>
    <xf numFmtId="1" fontId="8" fillId="5" borderId="31" xfId="0" applyNumberFormat="1" applyFont="1" applyFill="1" applyBorder="1" applyAlignment="1">
      <alignment vertical="center" wrapText="1"/>
    </xf>
    <xf numFmtId="2" fontId="8" fillId="5" borderId="32" xfId="0" applyNumberFormat="1" applyFont="1" applyFill="1" applyBorder="1" applyAlignment="1">
      <alignment vertical="center" wrapText="1"/>
    </xf>
    <xf numFmtId="2" fontId="10" fillId="5" borderId="33" xfId="0" applyNumberFormat="1" applyFont="1" applyFill="1" applyBorder="1" applyAlignment="1">
      <alignment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1" fillId="0" borderId="0" xfId="0" applyFont="1"/>
    <xf numFmtId="0" fontId="14" fillId="0" borderId="0" xfId="0" applyFont="1" applyBorder="1" applyAlignment="1">
      <alignment horizontal="center"/>
    </xf>
    <xf numFmtId="0" fontId="13" fillId="0" borderId="0" xfId="0" applyFont="1" applyFill="1" applyBorder="1" applyAlignment="1">
      <alignment vertical="center" wrapText="1"/>
    </xf>
    <xf numFmtId="0" fontId="11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left" vertical="center" wrapText="1"/>
    </xf>
    <xf numFmtId="164" fontId="16" fillId="2" borderId="21" xfId="0" applyNumberFormat="1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 wrapText="1"/>
    </xf>
    <xf numFmtId="0" fontId="0" fillId="3" borderId="16" xfId="0" applyFont="1" applyFill="1" applyBorder="1" applyAlignment="1">
      <alignment horizontal="center" vertical="center" wrapText="1"/>
    </xf>
    <xf numFmtId="0" fontId="0" fillId="3" borderId="8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7;&#1083;&#1091;&#1078;&#1073;&#1072;%20&#1075;&#1083;.&#1080;&#1085;&#1078;&#1077;&#1085;&#1077;&#1088;&#1072;/&#1040;&#1074;&#1072;&#1088;&#1080;&#1081;&#1085;&#1086;&#1089;&#1090;&#1100;/&#1056;&#1072;&#1089;&#1095;&#1077;&#1090;&#1082;&#1072;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8.1"/>
      <sheetName val="Свод 2026 (всего)"/>
      <sheetName val="Свод 2026 (ЛОЭСК)"/>
      <sheetName val="Для недоотпуска 2026 (час)"/>
      <sheetName val="Показатели 2026"/>
      <sheetName val="Анализ 2 кв 2021"/>
      <sheetName val="Анализ 3 кв 2021"/>
      <sheetName val="Анализ 4 кв 2021"/>
    </sheetNames>
    <sheetDataSet>
      <sheetData sheetId="0">
        <row r="11">
          <cell r="B11" t="str">
            <v>Пригородные электросети
РЭС Сертолово</v>
          </cell>
          <cell r="E11" t="str">
            <v>10 (10.5)</v>
          </cell>
          <cell r="F11">
            <v>45658.041666666664</v>
          </cell>
          <cell r="I11">
            <v>0.43</v>
          </cell>
        </row>
        <row r="12">
          <cell r="B12" t="str">
            <v>Восточные электросети
РЭС Подпорожье</v>
          </cell>
          <cell r="E12" t="str">
            <v>6 (6.3)</v>
          </cell>
          <cell r="F12">
            <v>45658.986111111109</v>
          </cell>
          <cell r="I12">
            <v>0.97</v>
          </cell>
        </row>
        <row r="13">
          <cell r="B13" t="str">
            <v>Восточные электросети
РЭС Волхов</v>
          </cell>
          <cell r="E13" t="str">
            <v>10 (10.5)</v>
          </cell>
          <cell r="F13">
            <v>45660.53125</v>
          </cell>
          <cell r="I13">
            <v>1.03</v>
          </cell>
        </row>
        <row r="14">
          <cell r="B14" t="str">
            <v>Западные электросети
РЭС Сланцы</v>
          </cell>
          <cell r="E14" t="str">
            <v>6 (6.3)</v>
          </cell>
          <cell r="F14">
            <v>45661.375</v>
          </cell>
          <cell r="I14">
            <v>5.18</v>
          </cell>
        </row>
        <row r="15">
          <cell r="B15" t="str">
            <v>Западные электросети
РЭС Сланцы</v>
          </cell>
          <cell r="E15" t="str">
            <v>6 (6.3)</v>
          </cell>
          <cell r="F15">
            <v>45661.609722222223</v>
          </cell>
          <cell r="I15">
            <v>0.78</v>
          </cell>
        </row>
        <row r="16">
          <cell r="B16" t="str">
            <v>Северные электросети
РЭС Южный</v>
          </cell>
          <cell r="E16">
            <v>0.38</v>
          </cell>
          <cell r="F16">
            <v>45661.885416666664</v>
          </cell>
          <cell r="I16">
            <v>0.5</v>
          </cell>
        </row>
        <row r="17">
          <cell r="B17" t="str">
            <v>Восточные электросети
РЭС Бокситогорск</v>
          </cell>
          <cell r="E17" t="str">
            <v>6 (6.3)</v>
          </cell>
          <cell r="F17">
            <v>45662.284722222219</v>
          </cell>
          <cell r="I17">
            <v>2.82</v>
          </cell>
        </row>
        <row r="18">
          <cell r="B18" t="str">
            <v>Северные электросети
РЭС Рощинский</v>
          </cell>
          <cell r="E18" t="str">
            <v>10 (10.5)</v>
          </cell>
          <cell r="F18">
            <v>45662.349305555559</v>
          </cell>
          <cell r="I18">
            <v>4.47</v>
          </cell>
        </row>
        <row r="19">
          <cell r="B19" t="str">
            <v>Центральные электросети
РЭС Кировск</v>
          </cell>
          <cell r="E19" t="str">
            <v>10 (10.5)</v>
          </cell>
          <cell r="F19">
            <v>45663.46875</v>
          </cell>
          <cell r="I19">
            <v>3.82</v>
          </cell>
        </row>
        <row r="20">
          <cell r="B20" t="str">
            <v>Восточные электросети
РЭС Волхов</v>
          </cell>
          <cell r="E20">
            <v>0.38</v>
          </cell>
          <cell r="F20">
            <v>45663.482638888891</v>
          </cell>
          <cell r="I20">
            <v>0.92</v>
          </cell>
        </row>
        <row r="21">
          <cell r="B21" t="str">
            <v>Восточные электросети
РЭС Тихвин</v>
          </cell>
          <cell r="E21" t="str">
            <v>10 (10.5)</v>
          </cell>
          <cell r="F21">
            <v>45664.309027777781</v>
          </cell>
          <cell r="I21">
            <v>0.67</v>
          </cell>
        </row>
        <row r="22">
          <cell r="B22" t="str">
            <v>Восточные электросети
РЭС Волхов</v>
          </cell>
          <cell r="E22">
            <v>0.38</v>
          </cell>
          <cell r="F22">
            <v>45664.545138888891</v>
          </cell>
          <cell r="I22">
            <v>1.67</v>
          </cell>
        </row>
        <row r="23">
          <cell r="B23" t="str">
            <v>Западные электросети
РЭС Кингисепп</v>
          </cell>
          <cell r="E23" t="str">
            <v>10 (10.5)</v>
          </cell>
          <cell r="F23">
            <v>45664.75</v>
          </cell>
          <cell r="I23">
            <v>2.67</v>
          </cell>
        </row>
        <row r="24">
          <cell r="B24" t="str">
            <v>Западные электросети
РЭС Кингисепп</v>
          </cell>
          <cell r="E24" t="str">
            <v>10 (10.5)</v>
          </cell>
          <cell r="F24">
            <v>45665.408333333333</v>
          </cell>
          <cell r="I24">
            <v>5.2</v>
          </cell>
        </row>
        <row r="25">
          <cell r="B25" t="str">
            <v>Южные электросети
РЭС Оредежский</v>
          </cell>
          <cell r="E25" t="str">
            <v>6 (6.3)</v>
          </cell>
          <cell r="F25">
            <v>45665.423611111109</v>
          </cell>
          <cell r="I25">
            <v>8.4700000000000006</v>
          </cell>
        </row>
        <row r="26">
          <cell r="B26" t="str">
            <v>Западные электросети
РЭС Сланцы</v>
          </cell>
          <cell r="E26" t="str">
            <v>6 (6.3)</v>
          </cell>
          <cell r="F26">
            <v>45665.436805555553</v>
          </cell>
          <cell r="I26">
            <v>0.45</v>
          </cell>
        </row>
        <row r="27">
          <cell r="B27" t="str">
            <v>Южные электросети
РЭС Гатчина</v>
          </cell>
          <cell r="E27" t="str">
            <v>6 (6.3)</v>
          </cell>
          <cell r="F27">
            <v>45665.4375</v>
          </cell>
          <cell r="I27">
            <v>10.119999999999999</v>
          </cell>
        </row>
        <row r="28">
          <cell r="B28" t="str">
            <v>Западные электросети
РЭС Волосово</v>
          </cell>
          <cell r="E28" t="str">
            <v>10 (10.5)</v>
          </cell>
          <cell r="F28">
            <v>45665.472222222219</v>
          </cell>
          <cell r="I28">
            <v>1</v>
          </cell>
        </row>
        <row r="29">
          <cell r="B29" t="str">
            <v>Южные электросети
РЭС Оредежский</v>
          </cell>
          <cell r="E29" t="str">
            <v>6 (6.3)</v>
          </cell>
          <cell r="F29">
            <v>45665.487500000003</v>
          </cell>
          <cell r="I29">
            <v>1.22</v>
          </cell>
        </row>
        <row r="30">
          <cell r="B30" t="str">
            <v>Центральные электросети
РЭС Кировск</v>
          </cell>
          <cell r="E30" t="str">
            <v>6 (6.3)</v>
          </cell>
          <cell r="F30">
            <v>45665.569444444445</v>
          </cell>
          <cell r="I30">
            <v>1.97</v>
          </cell>
        </row>
        <row r="31">
          <cell r="B31" t="str">
            <v>Южные электросети
РЭС Оредежский</v>
          </cell>
          <cell r="E31" t="str">
            <v>6 (6.3)</v>
          </cell>
          <cell r="F31">
            <v>45665.576388888891</v>
          </cell>
          <cell r="I31">
            <v>1.08</v>
          </cell>
        </row>
        <row r="32">
          <cell r="B32" t="str">
            <v>Восточные электросети
РЭС Бокситогорск</v>
          </cell>
          <cell r="E32" t="str">
            <v>10 (10.5)</v>
          </cell>
          <cell r="F32">
            <v>45665.826388888891</v>
          </cell>
          <cell r="I32">
            <v>1.75</v>
          </cell>
        </row>
        <row r="33">
          <cell r="B33" t="str">
            <v>Центральные электросети
РЭС Кировск</v>
          </cell>
          <cell r="E33" t="str">
            <v>10 (10.5)</v>
          </cell>
          <cell r="F33">
            <v>45665.965277777781</v>
          </cell>
          <cell r="I33">
            <v>0.2</v>
          </cell>
        </row>
        <row r="34">
          <cell r="B34" t="str">
            <v>Северные электросети
РЭС Выборг</v>
          </cell>
          <cell r="E34" t="str">
            <v>10 (10.5)</v>
          </cell>
          <cell r="F34">
            <v>45666.647916666669</v>
          </cell>
          <cell r="I34">
            <v>0.6</v>
          </cell>
        </row>
        <row r="35">
          <cell r="B35" t="str">
            <v>Центральные электросети
РЭС Тосно</v>
          </cell>
          <cell r="E35" t="str">
            <v>10 (10.5)</v>
          </cell>
          <cell r="F35">
            <v>45666.656944444447</v>
          </cell>
          <cell r="I35">
            <v>0.03</v>
          </cell>
        </row>
        <row r="36">
          <cell r="B36" t="str">
            <v>Центральные электросети
РЭС Кировск</v>
          </cell>
          <cell r="E36" t="str">
            <v>6 (6.3)</v>
          </cell>
          <cell r="F36">
            <v>45666.701388888891</v>
          </cell>
          <cell r="I36">
            <v>1.98</v>
          </cell>
        </row>
        <row r="37">
          <cell r="B37" t="str">
            <v>Восточные электросети
РЭС Бокситогорск</v>
          </cell>
          <cell r="E37" t="str">
            <v>10 (10.5)</v>
          </cell>
          <cell r="F37">
            <v>45666.70208333333</v>
          </cell>
          <cell r="I37">
            <v>8.65</v>
          </cell>
        </row>
        <row r="38">
          <cell r="B38" t="str">
            <v>Пригородные электросети
РЭС Сертолово</v>
          </cell>
          <cell r="E38" t="str">
            <v>6 (6.3)</v>
          </cell>
          <cell r="F38">
            <v>45666.864583333336</v>
          </cell>
          <cell r="I38">
            <v>0.97</v>
          </cell>
        </row>
        <row r="39">
          <cell r="B39" t="str">
            <v>Южные электросети
РЭС Гатчина</v>
          </cell>
          <cell r="E39" t="str">
            <v>6 (6.3)</v>
          </cell>
          <cell r="F39">
            <v>45667.385416666664</v>
          </cell>
          <cell r="I39">
            <v>10</v>
          </cell>
        </row>
        <row r="40">
          <cell r="B40" t="str">
            <v>Южные электросети
РЭС Гатчина</v>
          </cell>
          <cell r="E40" t="str">
            <v>6 (6.3)</v>
          </cell>
          <cell r="F40">
            <v>45667.5625</v>
          </cell>
          <cell r="I40">
            <v>7.33</v>
          </cell>
        </row>
        <row r="41">
          <cell r="B41" t="str">
            <v>Пригородные электросети
РЭС Сертолово</v>
          </cell>
          <cell r="E41" t="str">
            <v>10 (10.5)</v>
          </cell>
          <cell r="F41">
            <v>45667.791666666664</v>
          </cell>
          <cell r="I41">
            <v>2.17</v>
          </cell>
        </row>
        <row r="42">
          <cell r="B42" t="str">
            <v>Северные электросети
РЭС Южный</v>
          </cell>
          <cell r="E42" t="str">
            <v>10 (10.5)</v>
          </cell>
          <cell r="F42">
            <v>45668.017361111109</v>
          </cell>
          <cell r="I42">
            <v>2.08</v>
          </cell>
        </row>
        <row r="43">
          <cell r="B43" t="str">
            <v>Северные электросети
РЭС Выборг</v>
          </cell>
          <cell r="E43" t="str">
            <v>10 (10.5)</v>
          </cell>
          <cell r="F43">
            <v>45668.071527777778</v>
          </cell>
          <cell r="I43">
            <v>0.82</v>
          </cell>
        </row>
        <row r="44">
          <cell r="B44" t="str">
            <v>Западные электросети
РЭС С.Бор</v>
          </cell>
          <cell r="E44" t="str">
            <v>10 (10.5)</v>
          </cell>
          <cell r="F44">
            <v>45668.104166666664</v>
          </cell>
          <cell r="I44">
            <v>1.1299999999999999</v>
          </cell>
        </row>
        <row r="45">
          <cell r="B45" t="str">
            <v>Восточные электросети
РЭС Волхов</v>
          </cell>
          <cell r="E45" t="str">
            <v>10 (10.5)</v>
          </cell>
          <cell r="F45">
            <v>45668.25</v>
          </cell>
          <cell r="I45">
            <v>4.9000000000000004</v>
          </cell>
        </row>
        <row r="46">
          <cell r="B46" t="str">
            <v>Южные электросети
РЭС Гатчина</v>
          </cell>
          <cell r="E46" t="str">
            <v>6 (6.3)</v>
          </cell>
          <cell r="F46">
            <v>45668.420138888891</v>
          </cell>
          <cell r="I46">
            <v>10.25</v>
          </cell>
        </row>
        <row r="47">
          <cell r="B47" t="str">
            <v>Пригородные электросети
РЭС Всеволожск</v>
          </cell>
          <cell r="E47" t="str">
            <v>10 (10.5)</v>
          </cell>
          <cell r="F47">
            <v>45668.541666666664</v>
          </cell>
          <cell r="I47">
            <v>0.97</v>
          </cell>
        </row>
        <row r="48">
          <cell r="B48" t="str">
            <v>Северные электросети
РЭС Рощинский</v>
          </cell>
          <cell r="E48" t="str">
            <v>10 (10.5)</v>
          </cell>
          <cell r="F48">
            <v>45668.645833333336</v>
          </cell>
          <cell r="I48">
            <v>4.83</v>
          </cell>
        </row>
        <row r="49">
          <cell r="B49" t="str">
            <v>Северные электросети
РЭС Рощинский</v>
          </cell>
          <cell r="E49" t="str">
            <v>10 (10.5)</v>
          </cell>
          <cell r="F49">
            <v>45668.645833333336</v>
          </cell>
          <cell r="I49">
            <v>4.9999999998835847</v>
          </cell>
        </row>
        <row r="50">
          <cell r="B50" t="str">
            <v>Центральные электросети
РЭС Кировск</v>
          </cell>
          <cell r="E50" t="str">
            <v>6 (6.3)</v>
          </cell>
          <cell r="F50">
            <v>45668.730555555558</v>
          </cell>
          <cell r="I50">
            <v>0</v>
          </cell>
        </row>
        <row r="51">
          <cell r="B51" t="str">
            <v>Центральные электросети
РЭС Кировск</v>
          </cell>
          <cell r="E51" t="str">
            <v>6 (6.3)</v>
          </cell>
          <cell r="F51">
            <v>45668.767361111109</v>
          </cell>
          <cell r="I51">
            <v>5.42</v>
          </cell>
        </row>
        <row r="52">
          <cell r="B52" t="str">
            <v>Западные электросети
РЭС Волосово</v>
          </cell>
          <cell r="E52" t="str">
            <v>10 (10.5)</v>
          </cell>
          <cell r="F52">
            <v>45668.989583333336</v>
          </cell>
          <cell r="I52">
            <v>23.25</v>
          </cell>
        </row>
        <row r="53">
          <cell r="B53" t="str">
            <v>Центральные электросети
РЭС Кировск</v>
          </cell>
          <cell r="E53" t="str">
            <v>10 (10.5)</v>
          </cell>
          <cell r="F53">
            <v>45669.097222222219</v>
          </cell>
          <cell r="I53">
            <v>0.33</v>
          </cell>
        </row>
        <row r="54">
          <cell r="B54" t="str">
            <v>Восточные электросети
РЭС Л.Поле</v>
          </cell>
          <cell r="E54" t="str">
            <v>10 (10.5)</v>
          </cell>
          <cell r="F54">
            <v>45669.10833333333</v>
          </cell>
          <cell r="I54">
            <v>8.23</v>
          </cell>
        </row>
        <row r="55">
          <cell r="B55" t="str">
            <v>Западные электросети
РЭС С.Бор</v>
          </cell>
          <cell r="E55" t="str">
            <v>10 (10.5)</v>
          </cell>
          <cell r="F55">
            <v>45669.121527777781</v>
          </cell>
          <cell r="I55">
            <v>0.92</v>
          </cell>
        </row>
        <row r="56">
          <cell r="B56" t="str">
            <v>Центральные электросети
РЭС Кировск</v>
          </cell>
          <cell r="E56" t="str">
            <v>10 (10.5)</v>
          </cell>
          <cell r="F56">
            <v>45669.163194444445</v>
          </cell>
          <cell r="I56">
            <v>9.7799999999999994</v>
          </cell>
        </row>
        <row r="57">
          <cell r="B57" t="str">
            <v>Пригородные электросети
РЭС Сертолово</v>
          </cell>
          <cell r="E57" t="str">
            <v>10 (10.5)</v>
          </cell>
          <cell r="F57">
            <v>45669.208333333336</v>
          </cell>
          <cell r="I57">
            <v>0.43</v>
          </cell>
        </row>
        <row r="58">
          <cell r="B58" t="str">
            <v>Центральные электросети
РЭС Отрадное</v>
          </cell>
          <cell r="E58" t="str">
            <v>6 (6.3)</v>
          </cell>
          <cell r="F58">
            <v>45669.352083333331</v>
          </cell>
          <cell r="I58">
            <v>0.98</v>
          </cell>
        </row>
        <row r="59">
          <cell r="B59" t="str">
            <v>Северные электросети
РЭС Рощинский</v>
          </cell>
          <cell r="E59" t="str">
            <v>10 (10.5)</v>
          </cell>
          <cell r="F59">
            <v>45669.394444444442</v>
          </cell>
          <cell r="I59">
            <v>9.6999999999999993</v>
          </cell>
        </row>
        <row r="60">
          <cell r="B60" t="str">
            <v>Южные электросети
РЭС Луга</v>
          </cell>
          <cell r="E60" t="str">
            <v>10 (10.5)</v>
          </cell>
          <cell r="F60">
            <v>45669.416666666664</v>
          </cell>
          <cell r="I60">
            <v>0.43</v>
          </cell>
        </row>
        <row r="61">
          <cell r="B61" t="str">
            <v>Центральные электросети
РЭС Кировск</v>
          </cell>
          <cell r="E61" t="str">
            <v>6 (6.3)</v>
          </cell>
          <cell r="F61">
            <v>45669.433333333334</v>
          </cell>
          <cell r="I61">
            <v>1.27</v>
          </cell>
        </row>
        <row r="62">
          <cell r="B62" t="str">
            <v>Южные электросети
РЭС Гатчина</v>
          </cell>
          <cell r="E62" t="str">
            <v>10 (10.5)</v>
          </cell>
          <cell r="F62">
            <v>45669.527777777781</v>
          </cell>
          <cell r="I62">
            <v>10.5</v>
          </cell>
        </row>
        <row r="63">
          <cell r="B63" t="str">
            <v>Пригородные электросети
РЭС Всеволожск</v>
          </cell>
          <cell r="E63" t="str">
            <v>6 (6.3)</v>
          </cell>
          <cell r="F63">
            <v>45669.576388888891</v>
          </cell>
          <cell r="I63">
            <v>2.4</v>
          </cell>
        </row>
        <row r="64">
          <cell r="B64" t="str">
            <v>Южные электросети
РЭС Луга</v>
          </cell>
          <cell r="E64" t="str">
            <v>10 (10.5)</v>
          </cell>
          <cell r="F64">
            <v>45669.668749999997</v>
          </cell>
          <cell r="I64">
            <v>3.9</v>
          </cell>
        </row>
        <row r="65">
          <cell r="B65" t="str">
            <v>Пригородные электросети
РЭС Всеволожск</v>
          </cell>
          <cell r="E65" t="str">
            <v>6 (6.3)</v>
          </cell>
          <cell r="F65">
            <v>45669.676388888889</v>
          </cell>
          <cell r="I65">
            <v>0.97</v>
          </cell>
        </row>
        <row r="66">
          <cell r="B66" t="str">
            <v>Центральные электросети
РЭС Кировск</v>
          </cell>
          <cell r="E66" t="str">
            <v>10 (10.5)</v>
          </cell>
          <cell r="F66">
            <v>45669.720138888886</v>
          </cell>
          <cell r="I66">
            <v>20.81666666676756</v>
          </cell>
        </row>
        <row r="67">
          <cell r="B67" t="str">
            <v>Центральные электросети
РЭС Кировск</v>
          </cell>
          <cell r="E67" t="str">
            <v>10 (10.5)</v>
          </cell>
          <cell r="F67">
            <v>45669.72152777778</v>
          </cell>
          <cell r="I67">
            <v>0.1</v>
          </cell>
        </row>
        <row r="68">
          <cell r="B68" t="str">
            <v>Южные электросети
РЭС Луга</v>
          </cell>
          <cell r="E68" t="str">
            <v>10 (10.5)</v>
          </cell>
          <cell r="F68">
            <v>45669.914583333331</v>
          </cell>
          <cell r="I68">
            <v>17.3</v>
          </cell>
        </row>
        <row r="69">
          <cell r="B69" t="str">
            <v>Южные электросети
РЭС Оредежский</v>
          </cell>
          <cell r="E69" t="str">
            <v>10 (10.5)</v>
          </cell>
          <cell r="F69">
            <v>45670.340277777781</v>
          </cell>
          <cell r="I69">
            <v>7.58</v>
          </cell>
        </row>
        <row r="70">
          <cell r="B70" t="str">
            <v>Пригородные электросети
РЭС Всеволожск</v>
          </cell>
          <cell r="E70" t="str">
            <v>6 (6.3)</v>
          </cell>
          <cell r="F70">
            <v>45670.393750000003</v>
          </cell>
          <cell r="I70">
            <v>1.92</v>
          </cell>
        </row>
        <row r="71">
          <cell r="B71" t="str">
            <v>Южные электросети
РЭС Луга</v>
          </cell>
          <cell r="E71" t="str">
            <v>10 (10.5)</v>
          </cell>
          <cell r="F71">
            <v>45670.451388888891</v>
          </cell>
          <cell r="I71">
            <v>4.83</v>
          </cell>
        </row>
        <row r="72">
          <cell r="B72" t="str">
            <v>Центральные электросети
РЭС Тосно</v>
          </cell>
          <cell r="E72" t="str">
            <v>6 (6.3)</v>
          </cell>
          <cell r="F72">
            <v>45670.458333333336</v>
          </cell>
          <cell r="I72">
            <v>2.8</v>
          </cell>
        </row>
        <row r="73">
          <cell r="B73" t="str">
            <v>Восточные электросети
РЭС Волхов</v>
          </cell>
          <cell r="E73" t="str">
            <v>10 (10.5)</v>
          </cell>
          <cell r="F73">
            <v>45670.559027777781</v>
          </cell>
          <cell r="I73">
            <v>1.42</v>
          </cell>
        </row>
        <row r="74">
          <cell r="B74" t="str">
            <v>Южные электросети
РЭС Луга</v>
          </cell>
          <cell r="E74" t="str">
            <v>10 (10.5)</v>
          </cell>
          <cell r="F74">
            <v>45670.565972222219</v>
          </cell>
          <cell r="I74">
            <v>2.92</v>
          </cell>
        </row>
        <row r="75">
          <cell r="B75" t="str">
            <v>Южные электросети
РЭС Гатчина</v>
          </cell>
          <cell r="E75" t="str">
            <v>6 (6.3)</v>
          </cell>
          <cell r="F75">
            <v>45670.673611111109</v>
          </cell>
          <cell r="I75">
            <v>9.3800000000000008</v>
          </cell>
        </row>
        <row r="76">
          <cell r="B76" t="str">
            <v>Восточные электросети
РЭС Волхов</v>
          </cell>
          <cell r="E76" t="str">
            <v>10 (10.5)</v>
          </cell>
          <cell r="F76">
            <v>45670.833333333336</v>
          </cell>
          <cell r="I76">
            <v>3.22</v>
          </cell>
        </row>
        <row r="77">
          <cell r="B77" t="str">
            <v>Центральные электросети
РЭС Тосно</v>
          </cell>
          <cell r="E77" t="str">
            <v>10 (10.5)</v>
          </cell>
          <cell r="F77">
            <v>45670.861111111109</v>
          </cell>
          <cell r="I77">
            <v>1.95</v>
          </cell>
        </row>
        <row r="78">
          <cell r="B78" t="str">
            <v>Южные электросети
РЭС Луга</v>
          </cell>
          <cell r="E78" t="str">
            <v>10 (10.5)</v>
          </cell>
          <cell r="F78">
            <v>45670.958333333336</v>
          </cell>
          <cell r="I78">
            <v>3.5</v>
          </cell>
        </row>
        <row r="79">
          <cell r="B79" t="str">
            <v>Северные электросети
РЭС Выборг</v>
          </cell>
          <cell r="E79">
            <v>0.38</v>
          </cell>
          <cell r="F79">
            <v>45671.033333333333</v>
          </cell>
          <cell r="I79">
            <v>10.97</v>
          </cell>
        </row>
        <row r="80">
          <cell r="B80" t="str">
            <v>Восточные электросети
РЭС Волхов</v>
          </cell>
          <cell r="E80" t="str">
            <v>10 (10.5)</v>
          </cell>
          <cell r="F80">
            <v>45671.055555555555</v>
          </cell>
          <cell r="I80">
            <v>1.3</v>
          </cell>
        </row>
        <row r="81">
          <cell r="B81" t="str">
            <v>Центральные электросети
РЭС Кировск</v>
          </cell>
          <cell r="E81" t="str">
            <v>6 (6.3)</v>
          </cell>
          <cell r="F81">
            <v>45671.090277777781</v>
          </cell>
          <cell r="I81">
            <v>10.33</v>
          </cell>
        </row>
        <row r="82">
          <cell r="B82" t="str">
            <v>Центральные электросети
РЭС Тосно</v>
          </cell>
          <cell r="E82" t="str">
            <v>10 (10.5)</v>
          </cell>
          <cell r="F82">
            <v>45671.097222222219</v>
          </cell>
          <cell r="I82">
            <v>0.33</v>
          </cell>
        </row>
        <row r="83">
          <cell r="B83" t="str">
            <v>Северные электросети
РЭС Рощинский</v>
          </cell>
          <cell r="E83" t="str">
            <v>10 (10.5)</v>
          </cell>
          <cell r="F83">
            <v>45671.190972222219</v>
          </cell>
          <cell r="I83">
            <v>6.05</v>
          </cell>
        </row>
        <row r="84">
          <cell r="B84" t="str">
            <v>Центральные электросети
РЭС Кировск</v>
          </cell>
          <cell r="E84" t="str">
            <v>10 (10.5)</v>
          </cell>
          <cell r="F84">
            <v>45671.243055555555</v>
          </cell>
          <cell r="I84">
            <v>4.25</v>
          </cell>
        </row>
        <row r="85">
          <cell r="B85" t="str">
            <v>Восточные электросети
РЭС Л.Поле</v>
          </cell>
          <cell r="E85" t="str">
            <v>10 (10.5)</v>
          </cell>
          <cell r="F85">
            <v>45671.252083333333</v>
          </cell>
          <cell r="I85">
            <v>0.67</v>
          </cell>
        </row>
        <row r="86">
          <cell r="B86" t="str">
            <v>Центральные электросети
РЭС Кировск</v>
          </cell>
          <cell r="E86" t="str">
            <v>10 (10.5)</v>
          </cell>
          <cell r="F86">
            <v>45671.263194444444</v>
          </cell>
          <cell r="I86">
            <v>7.15</v>
          </cell>
        </row>
        <row r="87">
          <cell r="B87" t="str">
            <v>Пригородные электросети
РЭС Сертолово</v>
          </cell>
          <cell r="E87" t="str">
            <v>10 (10.5)</v>
          </cell>
          <cell r="F87">
            <v>45671.295138888891</v>
          </cell>
          <cell r="I87">
            <v>3.75</v>
          </cell>
        </row>
        <row r="88">
          <cell r="B88" t="str">
            <v>Пригородные электросети
РЭС Сертолово</v>
          </cell>
          <cell r="E88" t="str">
            <v>10 (10.5)</v>
          </cell>
          <cell r="F88">
            <v>45671.295138888891</v>
          </cell>
          <cell r="I88">
            <v>0.57999999999999996</v>
          </cell>
        </row>
        <row r="89">
          <cell r="B89" t="str">
            <v>Северные электросети
РЭС Рощинский</v>
          </cell>
          <cell r="E89" t="str">
            <v>10 (10.5)</v>
          </cell>
          <cell r="F89">
            <v>45671.302777777775</v>
          </cell>
          <cell r="I89">
            <v>3.12</v>
          </cell>
        </row>
        <row r="90">
          <cell r="B90" t="str">
            <v>Центральные электросети
РЭС Кировск</v>
          </cell>
          <cell r="E90" t="str">
            <v>6 (6.3)</v>
          </cell>
          <cell r="F90">
            <v>45671.328472222223</v>
          </cell>
          <cell r="I90">
            <v>2.2799999999999998</v>
          </cell>
        </row>
        <row r="91">
          <cell r="B91" t="str">
            <v>Центральные электросети
РЭС Кировск</v>
          </cell>
          <cell r="E91" t="str">
            <v>6 (6.3)</v>
          </cell>
          <cell r="F91">
            <v>45671.427083333336</v>
          </cell>
          <cell r="I91">
            <v>6.83</v>
          </cell>
        </row>
        <row r="92">
          <cell r="B92" t="str">
            <v>Пригородные электросети
РЭС Всеволожск</v>
          </cell>
          <cell r="E92" t="str">
            <v>10 (10.5)</v>
          </cell>
          <cell r="F92">
            <v>45671.465277777781</v>
          </cell>
          <cell r="I92">
            <v>4.08</v>
          </cell>
        </row>
        <row r="93">
          <cell r="B93" t="str">
            <v>Южные электросети
РЭС Луга</v>
          </cell>
          <cell r="E93" t="str">
            <v>10 (10.5)</v>
          </cell>
          <cell r="F93">
            <v>45671.479166666664</v>
          </cell>
          <cell r="I93">
            <v>2.42</v>
          </cell>
        </row>
        <row r="94">
          <cell r="B94" t="str">
            <v>Южные электросети
РЭС Луга</v>
          </cell>
          <cell r="E94" t="str">
            <v>10 (10.5)</v>
          </cell>
          <cell r="F94">
            <v>45671.487500000003</v>
          </cell>
          <cell r="I94">
            <v>7.98</v>
          </cell>
        </row>
        <row r="95">
          <cell r="B95" t="str">
            <v>Центральные электросети
РЭС Тосно</v>
          </cell>
          <cell r="E95" t="str">
            <v>10 (10.5)</v>
          </cell>
          <cell r="F95">
            <v>45671.541666666664</v>
          </cell>
          <cell r="I95">
            <v>1.1200000000000001</v>
          </cell>
        </row>
        <row r="96">
          <cell r="B96" t="str">
            <v>Центральные электросети
РЭС Тосно</v>
          </cell>
          <cell r="E96" t="str">
            <v>10 (10.5)</v>
          </cell>
          <cell r="F96">
            <v>45671.62222222222</v>
          </cell>
          <cell r="I96">
            <v>19.649999999999999</v>
          </cell>
        </row>
        <row r="97">
          <cell r="B97" t="str">
            <v>Центральные электросети
РЭС Тосно</v>
          </cell>
          <cell r="E97">
            <v>35</v>
          </cell>
          <cell r="F97">
            <v>45671.633333333331</v>
          </cell>
          <cell r="I97">
            <v>0.9</v>
          </cell>
        </row>
        <row r="98">
          <cell r="B98" t="str">
            <v>Южные электросети
РЭС Гатчина</v>
          </cell>
          <cell r="E98" t="str">
            <v>6 (6.3)</v>
          </cell>
          <cell r="F98">
            <v>45671.638888888891</v>
          </cell>
          <cell r="I98">
            <v>3.08</v>
          </cell>
        </row>
        <row r="99">
          <cell r="B99" t="str">
            <v>Южные электросети
РЭС Гатчина</v>
          </cell>
          <cell r="E99" t="str">
            <v>6 (6.3)</v>
          </cell>
          <cell r="F99">
            <v>45671.833333333336</v>
          </cell>
          <cell r="I99">
            <v>3.33</v>
          </cell>
        </row>
        <row r="100">
          <cell r="B100" t="str">
            <v>Южные электросети
РЭС Гатчина</v>
          </cell>
          <cell r="E100" t="str">
            <v>10 (10.5)</v>
          </cell>
          <cell r="F100">
            <v>45672.020833333336</v>
          </cell>
          <cell r="I100">
            <v>10.5</v>
          </cell>
        </row>
        <row r="101">
          <cell r="B101" t="str">
            <v>Восточные электросети
РЭС Л.Поле</v>
          </cell>
          <cell r="E101" t="str">
            <v>10 (10.5)</v>
          </cell>
          <cell r="F101">
            <v>45672.25</v>
          </cell>
          <cell r="I101">
            <v>0.08</v>
          </cell>
        </row>
        <row r="102">
          <cell r="B102" t="str">
            <v>Западные электросети
РЭС С.Бор</v>
          </cell>
          <cell r="E102" t="str">
            <v>10 (10.5)</v>
          </cell>
          <cell r="F102">
            <v>45672.263888888891</v>
          </cell>
          <cell r="I102">
            <v>1.25</v>
          </cell>
        </row>
        <row r="103">
          <cell r="B103" t="str">
            <v>Западные электросети
РЭС С.Бор</v>
          </cell>
          <cell r="E103" t="str">
            <v>10 (10.5)</v>
          </cell>
          <cell r="F103">
            <v>45672.395833333336</v>
          </cell>
          <cell r="I103">
            <v>0.67</v>
          </cell>
        </row>
        <row r="104">
          <cell r="B104" t="str">
            <v>Северные электросети
РЭС Выборг</v>
          </cell>
          <cell r="E104" t="str">
            <v>10 (10.5)</v>
          </cell>
          <cell r="F104">
            <v>45672.510416666664</v>
          </cell>
          <cell r="I104">
            <v>3.25</v>
          </cell>
        </row>
        <row r="105">
          <cell r="B105" t="str">
            <v>Пригородные электросети
РЭС Сертолово</v>
          </cell>
          <cell r="E105" t="str">
            <v>10 (10.5)</v>
          </cell>
          <cell r="F105">
            <v>45673.408333333333</v>
          </cell>
          <cell r="I105">
            <v>3.37</v>
          </cell>
        </row>
        <row r="106">
          <cell r="B106" t="str">
            <v>Центральные электросети
РЭС Отрадное</v>
          </cell>
          <cell r="E106" t="str">
            <v>6 (6.3)</v>
          </cell>
          <cell r="F106">
            <v>45673.474305555559</v>
          </cell>
          <cell r="I106">
            <v>0.72</v>
          </cell>
        </row>
        <row r="107">
          <cell r="B107" t="str">
            <v>Пригородные электросети
РЭС Сертолово</v>
          </cell>
          <cell r="E107" t="str">
            <v>10 (10.5)</v>
          </cell>
          <cell r="F107">
            <v>45673.522916666669</v>
          </cell>
          <cell r="I107">
            <v>2.0299999999999998</v>
          </cell>
        </row>
        <row r="108">
          <cell r="B108" t="str">
            <v>Пригородные электросети
РЭС Сертолово</v>
          </cell>
          <cell r="E108" t="str">
            <v>6 (6.3)</v>
          </cell>
          <cell r="F108">
            <v>45673.554166666669</v>
          </cell>
          <cell r="I108">
            <v>1.2</v>
          </cell>
        </row>
        <row r="109">
          <cell r="B109" t="str">
            <v>Северные электросети
РЭС Северный</v>
          </cell>
          <cell r="E109">
            <v>0.38</v>
          </cell>
          <cell r="F109">
            <v>45673.586805555555</v>
          </cell>
          <cell r="I109">
            <v>2.2000000000000002</v>
          </cell>
        </row>
        <row r="110">
          <cell r="B110" t="str">
            <v>Восточные электросети
РЭС Подпорожье</v>
          </cell>
          <cell r="E110" t="str">
            <v>10 (10.5)</v>
          </cell>
          <cell r="F110">
            <v>45673.684027777781</v>
          </cell>
          <cell r="I110">
            <v>2.5499999999999998</v>
          </cell>
        </row>
        <row r="111">
          <cell r="B111" t="str">
            <v>Западные электросети
РЭС С.Бор</v>
          </cell>
          <cell r="E111" t="str">
            <v>10 (10.5)</v>
          </cell>
          <cell r="F111">
            <v>45673.684027777781</v>
          </cell>
          <cell r="I111">
            <v>2.33</v>
          </cell>
        </row>
        <row r="112">
          <cell r="B112" t="str">
            <v>Пригородные электросети
РЭС Сертолово</v>
          </cell>
          <cell r="E112" t="str">
            <v>6 (6.3)</v>
          </cell>
          <cell r="F112">
            <v>45673.752083333333</v>
          </cell>
          <cell r="I112">
            <v>6.43</v>
          </cell>
        </row>
        <row r="113">
          <cell r="B113" t="str">
            <v>Южные электросети
РЭС Гатчина</v>
          </cell>
          <cell r="E113" t="str">
            <v>6 (6.3)</v>
          </cell>
          <cell r="F113">
            <v>45674.069444444445</v>
          </cell>
          <cell r="I113">
            <v>1.25</v>
          </cell>
        </row>
        <row r="114">
          <cell r="B114" t="str">
            <v>Западные электросети
РЭС Сланцы</v>
          </cell>
          <cell r="E114" t="str">
            <v>6 (6.3)</v>
          </cell>
          <cell r="F114">
            <v>45675.513888888891</v>
          </cell>
          <cell r="I114">
            <v>2.5</v>
          </cell>
        </row>
        <row r="115">
          <cell r="B115" t="str">
            <v>Южные электросети
РЭС Оредежский</v>
          </cell>
          <cell r="E115" t="str">
            <v>10 (10.5)</v>
          </cell>
          <cell r="F115">
            <v>45675.517361111109</v>
          </cell>
          <cell r="I115">
            <v>1.58</v>
          </cell>
        </row>
        <row r="116">
          <cell r="B116" t="str">
            <v>Южные электросети
РЭС Оредежский</v>
          </cell>
          <cell r="E116" t="str">
            <v>10 (10.5)</v>
          </cell>
          <cell r="F116">
            <v>45675.524305555555</v>
          </cell>
          <cell r="I116">
            <v>0.75</v>
          </cell>
        </row>
        <row r="117">
          <cell r="B117" t="str">
            <v>Южные электросети
РЭС Луга</v>
          </cell>
          <cell r="E117" t="str">
            <v>10 (10.5)</v>
          </cell>
          <cell r="F117">
            <v>45675.552083333336</v>
          </cell>
          <cell r="I117">
            <v>1.58</v>
          </cell>
        </row>
        <row r="118">
          <cell r="B118" t="str">
            <v>Южные электросети
РЭС Оредежский</v>
          </cell>
          <cell r="E118" t="str">
            <v>10 (10.5)</v>
          </cell>
          <cell r="F118">
            <v>45675.611111111109</v>
          </cell>
          <cell r="I118">
            <v>4</v>
          </cell>
        </row>
        <row r="119">
          <cell r="B119" t="str">
            <v>Восточные электросети
РЭС Бокситогорск</v>
          </cell>
          <cell r="E119" t="str">
            <v>6 (6.3)</v>
          </cell>
          <cell r="F119">
            <v>45675.746527777781</v>
          </cell>
          <cell r="I119">
            <v>3.97</v>
          </cell>
        </row>
        <row r="120">
          <cell r="B120" t="str">
            <v>Центральные электросети
РЭС Тосно</v>
          </cell>
          <cell r="E120">
            <v>0.38</v>
          </cell>
          <cell r="F120">
            <v>45675.775694444441</v>
          </cell>
          <cell r="I120">
            <v>2.68</v>
          </cell>
        </row>
        <row r="121">
          <cell r="B121" t="str">
            <v>Центральные электросети
РЭС Тосно</v>
          </cell>
          <cell r="E121">
            <v>0.38</v>
          </cell>
          <cell r="F121">
            <v>45676.404166666667</v>
          </cell>
          <cell r="I121">
            <v>4.13</v>
          </cell>
        </row>
        <row r="122">
          <cell r="B122" t="str">
            <v>Восточные электросети
РЭС Волхов</v>
          </cell>
          <cell r="E122" t="str">
            <v>10 (10.5)</v>
          </cell>
          <cell r="F122">
            <v>45677.430555555555</v>
          </cell>
          <cell r="I122">
            <v>1.83</v>
          </cell>
        </row>
        <row r="123">
          <cell r="B123" t="str">
            <v>Центральные электросети
РЭС Тосно</v>
          </cell>
          <cell r="E123" t="str">
            <v>10 (10.5)</v>
          </cell>
          <cell r="F123">
            <v>45677.440972222219</v>
          </cell>
          <cell r="I123">
            <v>2</v>
          </cell>
        </row>
        <row r="124">
          <cell r="B124" t="str">
            <v>Пригородные электросети
РЭС Всеволожск</v>
          </cell>
          <cell r="E124">
            <v>0.38</v>
          </cell>
          <cell r="F124">
            <v>45677.638888888891</v>
          </cell>
          <cell r="I124">
            <v>1</v>
          </cell>
        </row>
        <row r="125">
          <cell r="B125" t="str">
            <v>Западные электросети
РЭС С.Бор</v>
          </cell>
          <cell r="E125" t="str">
            <v>10 (10.5)</v>
          </cell>
          <cell r="F125">
            <v>45677.642361111109</v>
          </cell>
          <cell r="I125">
            <v>7.5</v>
          </cell>
        </row>
        <row r="126">
          <cell r="B126" t="str">
            <v>Западные электросети
РЭС Кингисепп</v>
          </cell>
          <cell r="E126" t="str">
            <v>10 (10.5)</v>
          </cell>
          <cell r="F126">
            <v>45678.09375</v>
          </cell>
          <cell r="I126">
            <v>2.13</v>
          </cell>
        </row>
        <row r="127">
          <cell r="B127" t="str">
            <v>Западные электросети
РЭС Кингисепп</v>
          </cell>
          <cell r="E127" t="str">
            <v>10 (10.5)</v>
          </cell>
          <cell r="F127">
            <v>45679.850694444445</v>
          </cell>
          <cell r="I127">
            <v>0.48</v>
          </cell>
        </row>
        <row r="128">
          <cell r="B128" t="str">
            <v>Восточные электросети
РЭС Кириши</v>
          </cell>
          <cell r="E128" t="str">
            <v>10 (10.5)</v>
          </cell>
          <cell r="F128">
            <v>45681.534722222219</v>
          </cell>
          <cell r="I128">
            <v>11.08</v>
          </cell>
        </row>
        <row r="129">
          <cell r="B129" t="str">
            <v>Южные электросети
РЭС Оредежский</v>
          </cell>
          <cell r="E129" t="str">
            <v>10 (10.5)</v>
          </cell>
          <cell r="F129">
            <v>45681.916666666664</v>
          </cell>
          <cell r="I129">
            <v>1.07</v>
          </cell>
        </row>
        <row r="130">
          <cell r="B130" t="str">
            <v>Северные электросети
РЭС Выборг</v>
          </cell>
          <cell r="E130" t="str">
            <v>10 (10.5)</v>
          </cell>
          <cell r="F130">
            <v>45683.179166666669</v>
          </cell>
          <cell r="I130">
            <v>1.58</v>
          </cell>
        </row>
        <row r="131">
          <cell r="B131" t="str">
            <v>Северные электросети
РЭС Выборг</v>
          </cell>
          <cell r="E131" t="str">
            <v>10 (10.5)</v>
          </cell>
          <cell r="F131">
            <v>45683.192361111112</v>
          </cell>
          <cell r="I131">
            <v>6.95</v>
          </cell>
        </row>
        <row r="132">
          <cell r="B132" t="str">
            <v>Центральные электросети
РЭС Тосно</v>
          </cell>
          <cell r="E132" t="str">
            <v>6 (6.3)</v>
          </cell>
          <cell r="F132">
            <v>45683.611111111109</v>
          </cell>
          <cell r="I132">
            <v>2.8</v>
          </cell>
        </row>
        <row r="133">
          <cell r="B133" t="str">
            <v>Южные электросети
РЭС Гатчина</v>
          </cell>
          <cell r="E133" t="str">
            <v>6 (6.3)</v>
          </cell>
          <cell r="F133">
            <v>45684.083333333336</v>
          </cell>
          <cell r="I133">
            <v>16.329999999999998</v>
          </cell>
        </row>
        <row r="134">
          <cell r="B134" t="str">
            <v>Западные электросети
РЭС Сланцы</v>
          </cell>
          <cell r="E134" t="str">
            <v>6 (6.3)</v>
          </cell>
          <cell r="F134">
            <v>45684.423611111109</v>
          </cell>
          <cell r="I134">
            <v>0.2</v>
          </cell>
        </row>
        <row r="135">
          <cell r="B135" t="str">
            <v>Пригородные электросети
РЭС Сертолово</v>
          </cell>
          <cell r="E135" t="str">
            <v>6 (6.3)</v>
          </cell>
          <cell r="F135">
            <v>45684.458333333336</v>
          </cell>
          <cell r="I135">
            <v>1.08</v>
          </cell>
        </row>
        <row r="136">
          <cell r="B136" t="str">
            <v>Южные электросети
РЭС Гатчина</v>
          </cell>
          <cell r="E136" t="str">
            <v>6 (6.3)</v>
          </cell>
          <cell r="F136">
            <v>45684.784722222219</v>
          </cell>
          <cell r="I136">
            <v>6.57</v>
          </cell>
        </row>
        <row r="137">
          <cell r="B137" t="str">
            <v>Южные электросети
РЭС Гатчина</v>
          </cell>
          <cell r="E137" t="str">
            <v>6 (6.3)</v>
          </cell>
          <cell r="F137">
            <v>45684.784722222219</v>
          </cell>
          <cell r="I137">
            <v>6.57</v>
          </cell>
        </row>
        <row r="138">
          <cell r="B138" t="str">
            <v>Восточные электросети
РЭС Тихвин</v>
          </cell>
          <cell r="E138" t="str">
            <v>10 (10.5)</v>
          </cell>
          <cell r="F138">
            <v>45684.90625</v>
          </cell>
          <cell r="I138">
            <v>1</v>
          </cell>
        </row>
        <row r="139">
          <cell r="B139" t="str">
            <v>Западные электросети
РЭС Кингисепп</v>
          </cell>
          <cell r="E139" t="str">
            <v>10 (10.5)</v>
          </cell>
          <cell r="F139">
            <v>45685.245833333334</v>
          </cell>
          <cell r="I139">
            <v>14.35</v>
          </cell>
        </row>
        <row r="140">
          <cell r="B140" t="str">
            <v>Южные электросети
РЭС Гатчина</v>
          </cell>
          <cell r="E140" t="str">
            <v>6 (6.3)</v>
          </cell>
          <cell r="F140">
            <v>45685.263888888891</v>
          </cell>
          <cell r="I140">
            <v>10.119999999999999</v>
          </cell>
        </row>
        <row r="141">
          <cell r="B141" t="str">
            <v>Центральные электросети
РЭС Тосно</v>
          </cell>
          <cell r="E141" t="str">
            <v>10 (10.5)</v>
          </cell>
          <cell r="F141">
            <v>45686.679166666669</v>
          </cell>
          <cell r="I141">
            <v>0</v>
          </cell>
        </row>
        <row r="142">
          <cell r="B142" t="str">
            <v>Восточные электросети
РЭС Волхов</v>
          </cell>
          <cell r="E142" t="str">
            <v>10 (10.5)</v>
          </cell>
          <cell r="F142">
            <v>45687.079861111109</v>
          </cell>
          <cell r="I142">
            <v>0.75</v>
          </cell>
        </row>
        <row r="143">
          <cell r="B143" t="str">
            <v>Северные электросети
РЭС Выборг</v>
          </cell>
          <cell r="E143" t="str">
            <v>10 (10.5)</v>
          </cell>
          <cell r="F143">
            <v>45687.126388888886</v>
          </cell>
          <cell r="I143">
            <v>0.48</v>
          </cell>
        </row>
        <row r="144">
          <cell r="B144" t="str">
            <v>Северные электросети
РЭС Выборг</v>
          </cell>
          <cell r="E144" t="str">
            <v>10 (10.5)</v>
          </cell>
          <cell r="F144">
            <v>45687.126388888886</v>
          </cell>
          <cell r="I144">
            <v>0.53</v>
          </cell>
        </row>
        <row r="145">
          <cell r="B145" t="str">
            <v>Северные электросети
РЭС Выборг</v>
          </cell>
          <cell r="E145" t="str">
            <v>10 (10.5)</v>
          </cell>
          <cell r="F145">
            <v>45687.504166666666</v>
          </cell>
          <cell r="I145">
            <v>10.9</v>
          </cell>
        </row>
        <row r="146">
          <cell r="B146" t="str">
            <v>Западные электросети
РЭС Кингисепп</v>
          </cell>
          <cell r="E146" t="str">
            <v>10 (10.5)</v>
          </cell>
          <cell r="F146">
            <v>45688.121527777781</v>
          </cell>
          <cell r="I146">
            <v>0.57999999999999996</v>
          </cell>
        </row>
        <row r="147">
          <cell r="B147" t="str">
            <v>Западные электросети
РЭС Кингисепп</v>
          </cell>
          <cell r="E147" t="str">
            <v>10 (10.5)</v>
          </cell>
          <cell r="F147">
            <v>45688.121527777781</v>
          </cell>
          <cell r="I147">
            <v>7.03</v>
          </cell>
        </row>
        <row r="148">
          <cell r="B148" t="str">
            <v>Северные электросети
РЭС Выборг</v>
          </cell>
          <cell r="E148" t="str">
            <v>6 (6.3)</v>
          </cell>
          <cell r="F148">
            <v>45688.465277777781</v>
          </cell>
          <cell r="I148">
            <v>1.5</v>
          </cell>
        </row>
        <row r="149">
          <cell r="B149" t="str">
            <v>Пригородные электросети
РЭС Всеволожск</v>
          </cell>
          <cell r="E149" t="str">
            <v>10 (10.5)</v>
          </cell>
          <cell r="F149">
            <v>45688.533333333333</v>
          </cell>
          <cell r="I149">
            <v>1.65</v>
          </cell>
        </row>
        <row r="150">
          <cell r="B150" t="str">
            <v>Пригородные электросети
РЭС Всеволожск</v>
          </cell>
          <cell r="E150" t="str">
            <v>10 (10.5)</v>
          </cell>
          <cell r="F150">
            <v>45689.585416666669</v>
          </cell>
          <cell r="I150">
            <v>1.23</v>
          </cell>
        </row>
        <row r="151">
          <cell r="B151" t="str">
            <v>Западные электросети
РЭС С.Бор</v>
          </cell>
          <cell r="E151" t="str">
            <v>10 (10.5)</v>
          </cell>
          <cell r="F151">
            <v>45689.607638888891</v>
          </cell>
          <cell r="I151">
            <v>7.15</v>
          </cell>
        </row>
        <row r="152">
          <cell r="B152" t="str">
            <v>Западные электросети
РЭС С.Бор</v>
          </cell>
          <cell r="E152" t="str">
            <v>10 (10.5)</v>
          </cell>
          <cell r="F152">
            <v>45689.756944444445</v>
          </cell>
          <cell r="I152">
            <v>1.82</v>
          </cell>
        </row>
        <row r="153">
          <cell r="B153" t="str">
            <v>Восточные электросети
РЭС Тихвин</v>
          </cell>
          <cell r="E153" t="str">
            <v>10 (10.5)</v>
          </cell>
          <cell r="F153">
            <v>45689.973611111112</v>
          </cell>
          <cell r="I153">
            <v>23.38</v>
          </cell>
        </row>
        <row r="154">
          <cell r="B154" t="str">
            <v>Восточные электросети
РЭС Тихвин</v>
          </cell>
          <cell r="E154" t="str">
            <v>10 (10.5)</v>
          </cell>
          <cell r="F154">
            <v>45690.107638888891</v>
          </cell>
          <cell r="I154">
            <v>0.57999999999999996</v>
          </cell>
        </row>
        <row r="155">
          <cell r="B155" t="str">
            <v>Восточные электросети
РЭС Тихвин</v>
          </cell>
          <cell r="E155" t="str">
            <v>10 (10.5)</v>
          </cell>
          <cell r="F155">
            <v>45690.173611111109</v>
          </cell>
          <cell r="I155">
            <v>0.67</v>
          </cell>
        </row>
        <row r="156">
          <cell r="B156" t="str">
            <v>Западные электросети
РЭС С.Бор</v>
          </cell>
          <cell r="E156" t="str">
            <v>10 (10.5)</v>
          </cell>
          <cell r="F156">
            <v>45690.258333333331</v>
          </cell>
          <cell r="I156">
            <v>3.63</v>
          </cell>
        </row>
        <row r="157">
          <cell r="B157" t="str">
            <v>Центральные электросети
РЭС Кировск</v>
          </cell>
          <cell r="E157" t="str">
            <v>10 (10.5)</v>
          </cell>
          <cell r="F157">
            <v>45690.541666666664</v>
          </cell>
          <cell r="I157">
            <v>1.28</v>
          </cell>
        </row>
        <row r="158">
          <cell r="B158" t="str">
            <v>Северные электросети
РЭС Рощинский</v>
          </cell>
          <cell r="E158" t="str">
            <v>10 (10.5)</v>
          </cell>
          <cell r="F158">
            <v>45690.636805555558</v>
          </cell>
          <cell r="I158">
            <v>23.92</v>
          </cell>
        </row>
        <row r="159">
          <cell r="B159" t="str">
            <v>Восточные электросети
РЭС Кириши</v>
          </cell>
          <cell r="E159">
            <v>0.38</v>
          </cell>
          <cell r="F159">
            <v>45690.661111111112</v>
          </cell>
          <cell r="I159">
            <v>0.57999999999999996</v>
          </cell>
        </row>
        <row r="160">
          <cell r="B160" t="str">
            <v>Пригородные электросети
РЭС Сертолово</v>
          </cell>
          <cell r="E160" t="str">
            <v>10 (10.5)</v>
          </cell>
          <cell r="F160">
            <v>45690.850694444445</v>
          </cell>
          <cell r="I160">
            <v>0.75</v>
          </cell>
        </row>
        <row r="161">
          <cell r="B161" t="str">
            <v>Восточные электросети
РЭС Тихвин</v>
          </cell>
          <cell r="E161" t="str">
            <v>10 (10.5)</v>
          </cell>
          <cell r="F161">
            <v>45690.875</v>
          </cell>
          <cell r="I161">
            <v>1.5</v>
          </cell>
        </row>
        <row r="162">
          <cell r="B162" t="str">
            <v>Центральные электросети
РЭС Тосно</v>
          </cell>
          <cell r="E162" t="str">
            <v>6 (6.3)</v>
          </cell>
          <cell r="F162">
            <v>45691.4375</v>
          </cell>
          <cell r="I162">
            <v>11.17</v>
          </cell>
        </row>
        <row r="163">
          <cell r="B163" t="str">
            <v>Восточные электросети
РЭС Тихвин</v>
          </cell>
          <cell r="E163" t="str">
            <v>10 (10.5)</v>
          </cell>
          <cell r="F163">
            <v>45691.482638888891</v>
          </cell>
          <cell r="I163">
            <v>0.5</v>
          </cell>
        </row>
        <row r="164">
          <cell r="B164" t="str">
            <v>Восточные электросети
РЭС Бокситогорск</v>
          </cell>
          <cell r="E164" t="str">
            <v>10 (10.5)</v>
          </cell>
          <cell r="F164">
            <v>45691.763888888891</v>
          </cell>
          <cell r="I164">
            <v>2.4</v>
          </cell>
        </row>
        <row r="165">
          <cell r="B165" t="str">
            <v>Восточные электросети
РЭС Бокситогорск</v>
          </cell>
          <cell r="E165" t="str">
            <v>10 (10.5)</v>
          </cell>
          <cell r="F165">
            <v>45691.770833333336</v>
          </cell>
          <cell r="I165">
            <v>1.73</v>
          </cell>
        </row>
        <row r="166">
          <cell r="B166" t="str">
            <v>Восточные электросети
РЭС Бокситогорск</v>
          </cell>
          <cell r="E166">
            <v>35</v>
          </cell>
          <cell r="F166">
            <v>45691.777777777781</v>
          </cell>
          <cell r="I166">
            <v>1.33</v>
          </cell>
        </row>
        <row r="167">
          <cell r="B167" t="str">
            <v>Восточные электросети
РЭС Волхов</v>
          </cell>
          <cell r="E167" t="str">
            <v>10 (10.5)</v>
          </cell>
          <cell r="F167">
            <v>45692.668749999997</v>
          </cell>
          <cell r="I167">
            <v>2.7</v>
          </cell>
        </row>
        <row r="168">
          <cell r="B168" t="str">
            <v>Восточные электросети
РЭС Бокситогорск</v>
          </cell>
          <cell r="E168" t="str">
            <v>10 (10.5)</v>
          </cell>
          <cell r="F168">
            <v>45693.569444444445</v>
          </cell>
          <cell r="I168">
            <v>0.33</v>
          </cell>
        </row>
        <row r="169">
          <cell r="B169" t="str">
            <v>Восточные электросети
РЭС Бокситогорск</v>
          </cell>
          <cell r="E169" t="str">
            <v>6 (6.3)</v>
          </cell>
          <cell r="F169">
            <v>45693.666666666664</v>
          </cell>
          <cell r="I169">
            <v>24</v>
          </cell>
        </row>
        <row r="170">
          <cell r="B170" t="str">
            <v>Пригородные электросети
РЭС Сертолово</v>
          </cell>
          <cell r="E170" t="str">
            <v>10 (10.5)</v>
          </cell>
          <cell r="F170">
            <v>45694.411805555559</v>
          </cell>
          <cell r="I170">
            <v>1.1200000000000001</v>
          </cell>
        </row>
        <row r="171">
          <cell r="B171" t="str">
            <v>Пригородные электросети
РЭС Сертолово</v>
          </cell>
          <cell r="E171" t="str">
            <v>10 (10.5)</v>
          </cell>
          <cell r="F171">
            <v>45694.834027777775</v>
          </cell>
          <cell r="I171">
            <v>26.33</v>
          </cell>
        </row>
        <row r="172">
          <cell r="B172" t="str">
            <v>Пригородные электросети
РЭС Сертолово</v>
          </cell>
          <cell r="E172" t="str">
            <v>6 (6.3)</v>
          </cell>
          <cell r="F172">
            <v>45695.680555555555</v>
          </cell>
          <cell r="I172">
            <v>4.5999999999999996</v>
          </cell>
        </row>
        <row r="173">
          <cell r="B173" t="str">
            <v>Пригородные электросети
РЭС Сертолово</v>
          </cell>
          <cell r="E173" t="str">
            <v>6 (6.3)</v>
          </cell>
          <cell r="F173">
            <v>45696.375</v>
          </cell>
          <cell r="I173">
            <v>1</v>
          </cell>
        </row>
        <row r="174">
          <cell r="B174" t="str">
            <v>Южные электросети
РЭС Оредежский</v>
          </cell>
          <cell r="E174" t="str">
            <v>10 (10.5)</v>
          </cell>
          <cell r="F174">
            <v>45696.565972222219</v>
          </cell>
          <cell r="I174">
            <v>1.1499999999999999</v>
          </cell>
        </row>
        <row r="175">
          <cell r="B175" t="str">
            <v>Центральные электросети
РЭС Тосно</v>
          </cell>
          <cell r="E175">
            <v>35</v>
          </cell>
          <cell r="F175">
            <v>45696.871527777781</v>
          </cell>
          <cell r="I175">
            <v>1.2</v>
          </cell>
        </row>
        <row r="176">
          <cell r="B176" t="str">
            <v>Центральные электросети
РЭС Тосно</v>
          </cell>
          <cell r="E176">
            <v>35</v>
          </cell>
          <cell r="F176">
            <v>45696.871527777781</v>
          </cell>
          <cell r="I176">
            <v>2.2999999999999998</v>
          </cell>
        </row>
        <row r="177">
          <cell r="B177" t="str">
            <v>Северные электросети
РЭС Северный</v>
          </cell>
          <cell r="E177" t="str">
            <v>10 (10.5)</v>
          </cell>
          <cell r="F177">
            <v>45697.320138888892</v>
          </cell>
          <cell r="I177">
            <v>1.97</v>
          </cell>
        </row>
        <row r="178">
          <cell r="B178" t="str">
            <v>Центральные электросети
РЭС Тосно</v>
          </cell>
          <cell r="E178" t="str">
            <v>6 (6.3)</v>
          </cell>
          <cell r="F178">
            <v>45697.361111111109</v>
          </cell>
          <cell r="I178">
            <v>2.33</v>
          </cell>
        </row>
        <row r="179">
          <cell r="B179" t="str">
            <v>Пригородные электросети
РЭС Сертолово</v>
          </cell>
          <cell r="E179" t="str">
            <v>10 (10.5)</v>
          </cell>
          <cell r="F179">
            <v>45699.433333333334</v>
          </cell>
          <cell r="I179">
            <v>7.9</v>
          </cell>
        </row>
        <row r="180">
          <cell r="B180" t="str">
            <v>Центральные электросети
РЭС Тосно</v>
          </cell>
          <cell r="E180" t="str">
            <v>10 (10.5)</v>
          </cell>
          <cell r="F180">
            <v>45699.651388888888</v>
          </cell>
          <cell r="I180">
            <v>3.72</v>
          </cell>
        </row>
        <row r="181">
          <cell r="B181" t="str">
            <v>Восточные электросети
РЭС Кириши</v>
          </cell>
          <cell r="E181" t="str">
            <v>10 (10.5)</v>
          </cell>
          <cell r="F181">
            <v>45700.918749999997</v>
          </cell>
          <cell r="I181">
            <v>2.0499999999999998</v>
          </cell>
        </row>
        <row r="182">
          <cell r="B182" t="str">
            <v>Западные электросети
РЭС С.Бор</v>
          </cell>
          <cell r="E182" t="str">
            <v>10 (10.5)</v>
          </cell>
          <cell r="F182">
            <v>45700.963888888888</v>
          </cell>
          <cell r="I182">
            <v>12.03</v>
          </cell>
        </row>
        <row r="183">
          <cell r="B183" t="str">
            <v>Восточные электросети
РЭС Волхов</v>
          </cell>
          <cell r="E183" t="str">
            <v>10 (10.5)</v>
          </cell>
          <cell r="F183">
            <v>45701.074305555558</v>
          </cell>
          <cell r="I183">
            <v>12.55</v>
          </cell>
        </row>
        <row r="184">
          <cell r="B184" t="str">
            <v>Восточные электросети
РЭС Тихвин</v>
          </cell>
          <cell r="E184" t="str">
            <v>10 (10.5)</v>
          </cell>
          <cell r="F184">
            <v>45701.496527777781</v>
          </cell>
          <cell r="I184">
            <v>0.83</v>
          </cell>
        </row>
        <row r="185">
          <cell r="B185" t="str">
            <v>Пригородные электросети
РЭС Всеволожск</v>
          </cell>
          <cell r="E185" t="str">
            <v>10 (10.5)</v>
          </cell>
          <cell r="F185">
            <v>45701.5625</v>
          </cell>
          <cell r="I185">
            <v>1.72</v>
          </cell>
        </row>
        <row r="186">
          <cell r="B186" t="str">
            <v>Центральные электросети
РЭС Тосно</v>
          </cell>
          <cell r="E186" t="str">
            <v>6 (6.3)</v>
          </cell>
          <cell r="F186">
            <v>45701.569444444445</v>
          </cell>
          <cell r="I186">
            <v>9.75</v>
          </cell>
        </row>
        <row r="187">
          <cell r="B187" t="str">
            <v>Южные электросети
РЭС Луга</v>
          </cell>
          <cell r="E187" t="str">
            <v>10 (10.5)</v>
          </cell>
          <cell r="F187">
            <v>45701.829861111109</v>
          </cell>
          <cell r="I187">
            <v>4.53</v>
          </cell>
        </row>
        <row r="188">
          <cell r="B188" t="str">
            <v>Пригородные электросети
РЭС Сертолово</v>
          </cell>
          <cell r="E188">
            <v>0.38</v>
          </cell>
          <cell r="F188">
            <v>45701.965277777781</v>
          </cell>
          <cell r="I188">
            <v>3</v>
          </cell>
        </row>
        <row r="189">
          <cell r="B189" t="str">
            <v>Восточные электросети
РЭС Тихвин</v>
          </cell>
          <cell r="E189" t="str">
            <v>10 (10.5)</v>
          </cell>
          <cell r="F189">
            <v>45702.270833333336</v>
          </cell>
          <cell r="I189">
            <v>1.27</v>
          </cell>
        </row>
        <row r="190">
          <cell r="B190" t="str">
            <v>Восточные электросети
РЭС Бокситогорск</v>
          </cell>
          <cell r="E190" t="str">
            <v>6 (6.3)</v>
          </cell>
          <cell r="F190">
            <v>45702.302083333336</v>
          </cell>
          <cell r="I190">
            <v>1.58</v>
          </cell>
        </row>
        <row r="191">
          <cell r="B191" t="str">
            <v>Восточные электросети
РЭС Бокситогорск</v>
          </cell>
          <cell r="E191" t="str">
            <v>6 (6.3)</v>
          </cell>
          <cell r="F191">
            <v>45702.305555555555</v>
          </cell>
          <cell r="I191">
            <v>4.22</v>
          </cell>
        </row>
        <row r="192">
          <cell r="B192" t="str">
            <v>Южные электросети
РЭС Луга</v>
          </cell>
          <cell r="E192" t="str">
            <v>10 (10.5)</v>
          </cell>
          <cell r="F192">
            <v>45702.59375</v>
          </cell>
          <cell r="I192">
            <v>1.37</v>
          </cell>
        </row>
        <row r="193">
          <cell r="B193" t="str">
            <v>Восточные электросети
РЭС Тихвин</v>
          </cell>
          <cell r="E193" t="str">
            <v>10 (10.5)</v>
          </cell>
          <cell r="F193">
            <v>45702.666666666664</v>
          </cell>
          <cell r="I193">
            <v>1</v>
          </cell>
        </row>
        <row r="194">
          <cell r="B194" t="str">
            <v>Пригородные электросети
РЭС Всеволожск</v>
          </cell>
          <cell r="E194" t="str">
            <v>10 (10.5)</v>
          </cell>
          <cell r="F194">
            <v>45702.933333333334</v>
          </cell>
          <cell r="I194">
            <v>0.02</v>
          </cell>
        </row>
        <row r="195">
          <cell r="B195" t="str">
            <v>Центральные электросети
РЭС Кировск</v>
          </cell>
          <cell r="E195" t="str">
            <v>10 (10.5)</v>
          </cell>
          <cell r="F195">
            <v>45703.317361111112</v>
          </cell>
          <cell r="I195">
            <v>1.1000000000000001</v>
          </cell>
        </row>
        <row r="196">
          <cell r="B196" t="str">
            <v>Восточные электросети
РЭС Тихвин</v>
          </cell>
          <cell r="E196" t="str">
            <v>10 (10.5)</v>
          </cell>
          <cell r="F196">
            <v>45703.399305555555</v>
          </cell>
          <cell r="I196">
            <v>0.57999999999999996</v>
          </cell>
        </row>
        <row r="197">
          <cell r="B197" t="str">
            <v>Центральные электросети
РЭС Тосно</v>
          </cell>
          <cell r="E197">
            <v>35</v>
          </cell>
          <cell r="F197">
            <v>45704.48333333333</v>
          </cell>
          <cell r="I197">
            <v>5.52</v>
          </cell>
        </row>
        <row r="198">
          <cell r="B198" t="str">
            <v>Восточные электросети
РЭС Бокситогорск</v>
          </cell>
          <cell r="E198" t="str">
            <v>6 (6.3)</v>
          </cell>
          <cell r="F198">
            <v>45704.805555555555</v>
          </cell>
          <cell r="I198">
            <v>0.25</v>
          </cell>
        </row>
        <row r="199">
          <cell r="B199" t="str">
            <v>Восточные электросети
РЭС Тихвин</v>
          </cell>
          <cell r="E199" t="str">
            <v>10 (10.5)</v>
          </cell>
          <cell r="F199">
            <v>45704.833333333336</v>
          </cell>
          <cell r="I199">
            <v>0.33</v>
          </cell>
        </row>
        <row r="200">
          <cell r="B200" t="str">
            <v>Северные электросети
РЭС Выборг</v>
          </cell>
          <cell r="E200">
            <v>0.38</v>
          </cell>
          <cell r="F200">
            <v>45705.372916666667</v>
          </cell>
          <cell r="I200">
            <v>0.85</v>
          </cell>
        </row>
        <row r="201">
          <cell r="B201" t="str">
            <v>Северные электросети
РЭС Выборг</v>
          </cell>
          <cell r="E201" t="str">
            <v>6 (6.3)</v>
          </cell>
          <cell r="F201">
            <v>45705.631249999999</v>
          </cell>
          <cell r="I201">
            <v>1.87</v>
          </cell>
        </row>
        <row r="202">
          <cell r="B202" t="str">
            <v>Восточные электросети
РЭС Бокситогорск</v>
          </cell>
          <cell r="E202" t="str">
            <v>10 (10.5)</v>
          </cell>
          <cell r="F202">
            <v>45706.295138888891</v>
          </cell>
          <cell r="I202">
            <v>0.33</v>
          </cell>
        </row>
        <row r="203">
          <cell r="B203" t="str">
            <v>Центральные электросети
РЭС Кировск</v>
          </cell>
          <cell r="E203" t="str">
            <v>10 (10.5)</v>
          </cell>
          <cell r="F203">
            <v>45706.402777777781</v>
          </cell>
          <cell r="I203">
            <v>0.67</v>
          </cell>
        </row>
        <row r="204">
          <cell r="B204" t="str">
            <v>Западные электросети
РЭС Кингисепп</v>
          </cell>
          <cell r="E204" t="str">
            <v>10 (10.5)</v>
          </cell>
          <cell r="F204">
            <v>45706.520833333336</v>
          </cell>
          <cell r="I204">
            <v>1.33</v>
          </cell>
        </row>
        <row r="205">
          <cell r="B205" t="str">
            <v>Западные электросети
РЭС Кингисепп</v>
          </cell>
          <cell r="E205" t="str">
            <v>10 (10.5)</v>
          </cell>
          <cell r="F205">
            <v>45706.520833333336</v>
          </cell>
          <cell r="I205">
            <v>2.17</v>
          </cell>
        </row>
        <row r="206">
          <cell r="B206" t="str">
            <v>Восточные электросети
РЭС Тихвин</v>
          </cell>
          <cell r="E206" t="str">
            <v>10 (10.5)</v>
          </cell>
          <cell r="F206">
            <v>45706.600694444445</v>
          </cell>
          <cell r="I206">
            <v>0.13</v>
          </cell>
        </row>
        <row r="207">
          <cell r="B207" t="str">
            <v>Восточные электросети
РЭС Тихвин</v>
          </cell>
          <cell r="E207" t="str">
            <v>10 (10.5)</v>
          </cell>
          <cell r="F207">
            <v>45706.600694444445</v>
          </cell>
          <cell r="I207">
            <v>0.13</v>
          </cell>
        </row>
        <row r="208">
          <cell r="B208" t="str">
            <v>Пригородные электросети
РЭС Всеволожск</v>
          </cell>
          <cell r="E208" t="str">
            <v>10 (10.5)</v>
          </cell>
          <cell r="F208">
            <v>45706.617361111108</v>
          </cell>
          <cell r="I208">
            <v>0.03</v>
          </cell>
        </row>
        <row r="209">
          <cell r="B209" t="str">
            <v>Восточные электросети
РЭС Тихвин</v>
          </cell>
          <cell r="E209" t="str">
            <v>10 (10.5)</v>
          </cell>
          <cell r="F209">
            <v>45706.652777777781</v>
          </cell>
          <cell r="I209">
            <v>4.58</v>
          </cell>
        </row>
        <row r="210">
          <cell r="B210" t="str">
            <v>Южные электросети
РЭС Луга</v>
          </cell>
          <cell r="E210" t="str">
            <v>10 (10.5)</v>
          </cell>
          <cell r="F210">
            <v>45706.806250000001</v>
          </cell>
          <cell r="I210">
            <v>0.65</v>
          </cell>
        </row>
        <row r="211">
          <cell r="B211" t="str">
            <v>Восточные электросети
РЭС Тихвин</v>
          </cell>
          <cell r="E211" t="str">
            <v>10 (10.5)</v>
          </cell>
          <cell r="F211">
            <v>45707.496527777781</v>
          </cell>
          <cell r="I211">
            <v>0.22</v>
          </cell>
        </row>
        <row r="212">
          <cell r="B212" t="str">
            <v>Восточные электросети
РЭС Тихвин</v>
          </cell>
          <cell r="E212" t="str">
            <v>10 (10.5)</v>
          </cell>
          <cell r="F212">
            <v>45707.529861111114</v>
          </cell>
          <cell r="I212">
            <v>0.42</v>
          </cell>
        </row>
        <row r="213">
          <cell r="B213" t="str">
            <v>Восточные электросети
РЭС Тихвин</v>
          </cell>
          <cell r="E213" t="str">
            <v>10 (10.5)</v>
          </cell>
          <cell r="F213">
            <v>45707.597222222219</v>
          </cell>
          <cell r="I213">
            <v>1.02</v>
          </cell>
        </row>
        <row r="214">
          <cell r="B214" t="str">
            <v>Центральные электросети
РЭС Отрадное</v>
          </cell>
          <cell r="E214" t="str">
            <v>10 (10.5)</v>
          </cell>
          <cell r="F214">
            <v>45707.675000000003</v>
          </cell>
          <cell r="I214">
            <v>0.42</v>
          </cell>
        </row>
        <row r="215">
          <cell r="B215" t="str">
            <v>Западные электросети
РЭС С.Бор</v>
          </cell>
          <cell r="E215" t="str">
            <v>10 (10.5)</v>
          </cell>
          <cell r="F215">
            <v>45707.934027777781</v>
          </cell>
          <cell r="I215">
            <v>0.47</v>
          </cell>
        </row>
        <row r="216">
          <cell r="B216" t="str">
            <v>Южные электросети
РЭС Луга</v>
          </cell>
          <cell r="E216" t="str">
            <v>10 (10.5)</v>
          </cell>
          <cell r="F216">
            <v>45708.5625</v>
          </cell>
          <cell r="I216">
            <v>0.42</v>
          </cell>
        </row>
        <row r="217">
          <cell r="B217" t="str">
            <v>Пригородные электросети
РЭС Всеволожск</v>
          </cell>
          <cell r="E217">
            <v>0.38</v>
          </cell>
          <cell r="F217">
            <v>45709.45416666667</v>
          </cell>
          <cell r="I217">
            <v>3.18</v>
          </cell>
        </row>
        <row r="218">
          <cell r="B218" t="str">
            <v>Западные электросети
РЭС С.Бор</v>
          </cell>
          <cell r="E218" t="str">
            <v>10 (10.5)</v>
          </cell>
          <cell r="F218">
            <v>45709.475694444445</v>
          </cell>
          <cell r="I218">
            <v>1.37</v>
          </cell>
        </row>
        <row r="219">
          <cell r="B219" t="str">
            <v>Восточные электросети
РЭС Тихвин</v>
          </cell>
          <cell r="E219" t="str">
            <v>10 (10.5)</v>
          </cell>
          <cell r="F219">
            <v>45709.68472222222</v>
          </cell>
          <cell r="I219">
            <v>0.82</v>
          </cell>
        </row>
        <row r="220">
          <cell r="B220" t="str">
            <v>Южные электросети
РЭС Луга</v>
          </cell>
          <cell r="E220" t="str">
            <v>10 (10.5)</v>
          </cell>
          <cell r="F220">
            <v>45709.75</v>
          </cell>
          <cell r="I220">
            <v>0.83</v>
          </cell>
        </row>
        <row r="221">
          <cell r="B221" t="str">
            <v>Центральные электросети
РЭС Тосно</v>
          </cell>
          <cell r="E221">
            <v>0.38</v>
          </cell>
          <cell r="F221">
            <v>45712.208333333336</v>
          </cell>
          <cell r="I221">
            <v>7.62</v>
          </cell>
        </row>
        <row r="222">
          <cell r="B222" t="str">
            <v>Центральные электросети
РЭС Тосно</v>
          </cell>
          <cell r="E222" t="str">
            <v>10 (10.5)</v>
          </cell>
          <cell r="F222">
            <v>45712.565972222219</v>
          </cell>
          <cell r="I222">
            <v>5.22</v>
          </cell>
        </row>
        <row r="223">
          <cell r="B223" t="str">
            <v>Пригородные электросети
РЭС Всеволожск</v>
          </cell>
          <cell r="E223" t="str">
            <v>10 (10.5)</v>
          </cell>
          <cell r="F223">
            <v>45712.922222222223</v>
          </cell>
          <cell r="I223">
            <v>0</v>
          </cell>
        </row>
        <row r="224">
          <cell r="B224" t="str">
            <v>Северные электросети
РЭС Южный</v>
          </cell>
          <cell r="E224" t="str">
            <v>10 (10.5)</v>
          </cell>
          <cell r="F224">
            <v>45713.588194444441</v>
          </cell>
          <cell r="I224">
            <v>3.35</v>
          </cell>
        </row>
        <row r="225">
          <cell r="B225" t="str">
            <v>Пригородные электросети
РЭС Сертолово</v>
          </cell>
          <cell r="E225" t="str">
            <v>10 (10.5)</v>
          </cell>
          <cell r="F225">
            <v>45714.767361111109</v>
          </cell>
          <cell r="I225">
            <v>3.13</v>
          </cell>
        </row>
        <row r="226">
          <cell r="B226" t="str">
            <v>Северные электросети
РЭС Выборг</v>
          </cell>
          <cell r="E226" t="str">
            <v>10 (10.5)</v>
          </cell>
          <cell r="F226">
            <v>45715.381249999999</v>
          </cell>
          <cell r="I226">
            <v>5.88</v>
          </cell>
        </row>
        <row r="227">
          <cell r="B227" t="str">
            <v>Западные электросети
РЭС Сланцы</v>
          </cell>
          <cell r="E227">
            <v>0.38</v>
          </cell>
          <cell r="F227">
            <v>45715.62222222222</v>
          </cell>
          <cell r="I227">
            <v>0.42</v>
          </cell>
        </row>
        <row r="228">
          <cell r="B228" t="str">
            <v>Южные электросети
РЭС Гатчина</v>
          </cell>
          <cell r="E228" t="str">
            <v>6 (6.3)</v>
          </cell>
          <cell r="F228">
            <v>45716.833333333336</v>
          </cell>
          <cell r="I228">
            <v>0.25</v>
          </cell>
        </row>
        <row r="229">
          <cell r="B229" t="str">
            <v>Южные электросети
РЭС Гатчина</v>
          </cell>
          <cell r="E229" t="str">
            <v>10 (10.5)</v>
          </cell>
          <cell r="F229">
            <v>45716.836805555555</v>
          </cell>
          <cell r="I229">
            <v>0.03</v>
          </cell>
        </row>
        <row r="230">
          <cell r="B230" t="str">
            <v>Южные электросети
РЭС Гатчина</v>
          </cell>
          <cell r="E230" t="str">
            <v>10 (10.5)</v>
          </cell>
          <cell r="F230">
            <v>45716.920138888891</v>
          </cell>
          <cell r="I230">
            <v>3.08</v>
          </cell>
        </row>
        <row r="231">
          <cell r="B231" t="str">
            <v>Восточные электросети
РЭС Кириши</v>
          </cell>
          <cell r="E231" t="str">
            <v>10 (10.5)</v>
          </cell>
          <cell r="F231">
            <v>45717.277777777781</v>
          </cell>
          <cell r="I231">
            <v>5.83</v>
          </cell>
        </row>
        <row r="232">
          <cell r="B232" t="str">
            <v>Пригородные электросети
РЭС Всеволожск</v>
          </cell>
          <cell r="E232" t="str">
            <v>10 (10.5)</v>
          </cell>
          <cell r="F232">
            <v>45718.31527777778</v>
          </cell>
          <cell r="I232">
            <v>2.92</v>
          </cell>
        </row>
        <row r="233">
          <cell r="B233" t="str">
            <v>Восточные электросети
РЭС Бокситогорск</v>
          </cell>
          <cell r="E233" t="str">
            <v>6 (6.3)</v>
          </cell>
          <cell r="F233">
            <v>45719.949305555558</v>
          </cell>
          <cell r="I233">
            <v>0.38</v>
          </cell>
        </row>
        <row r="234">
          <cell r="B234" t="str">
            <v>Восточные электросети
РЭС Бокситогорск</v>
          </cell>
          <cell r="E234" t="str">
            <v>6 (6.3)</v>
          </cell>
          <cell r="F234">
            <v>45719.949305555558</v>
          </cell>
          <cell r="I234">
            <v>0.38</v>
          </cell>
        </row>
        <row r="235">
          <cell r="B235" t="str">
            <v>Восточные электросети
РЭС Бокситогорск</v>
          </cell>
          <cell r="E235" t="str">
            <v>6 (6.3)</v>
          </cell>
          <cell r="F235">
            <v>45719.949305555558</v>
          </cell>
          <cell r="I235">
            <v>0.38</v>
          </cell>
        </row>
        <row r="236">
          <cell r="B236" t="str">
            <v>Восточные электросети
РЭС Бокситогорск</v>
          </cell>
          <cell r="E236" t="str">
            <v>6 (6.3)</v>
          </cell>
          <cell r="F236">
            <v>45719.949305555558</v>
          </cell>
          <cell r="I236">
            <v>0.38</v>
          </cell>
        </row>
        <row r="237">
          <cell r="B237" t="str">
            <v>Пригородные электросети
РЭС Сертолово</v>
          </cell>
          <cell r="E237">
            <v>0.38</v>
          </cell>
          <cell r="F237">
            <v>45720.319444444445</v>
          </cell>
          <cell r="I237">
            <v>3.08</v>
          </cell>
        </row>
        <row r="238">
          <cell r="B238" t="str">
            <v>Центральные электросети
РЭС Тосно</v>
          </cell>
          <cell r="E238" t="str">
            <v>10 (10.5)</v>
          </cell>
          <cell r="F238">
            <v>45720.576388888891</v>
          </cell>
          <cell r="I238">
            <v>5.87</v>
          </cell>
        </row>
        <row r="239">
          <cell r="B239" t="str">
            <v>Западные электросети
РЭС Кингисепп</v>
          </cell>
          <cell r="E239" t="str">
            <v>10 (10.5)</v>
          </cell>
          <cell r="F239">
            <v>45720.752083333333</v>
          </cell>
          <cell r="I239">
            <v>1.42</v>
          </cell>
        </row>
        <row r="240">
          <cell r="B240" t="str">
            <v>Восточные электросети
РЭС Бокситогорск</v>
          </cell>
          <cell r="E240" t="str">
            <v>6 (6.3)</v>
          </cell>
          <cell r="F240">
            <v>45720.90625</v>
          </cell>
          <cell r="I240">
            <v>1.17</v>
          </cell>
        </row>
        <row r="241">
          <cell r="B241" t="str">
            <v>Центральные электросети
РЭС Тосно</v>
          </cell>
          <cell r="E241">
            <v>0.38</v>
          </cell>
          <cell r="F241">
            <v>45720.965277777781</v>
          </cell>
          <cell r="I241">
            <v>13.92</v>
          </cell>
        </row>
        <row r="242">
          <cell r="B242" t="str">
            <v>Центральные электросети
РЭС Кировск</v>
          </cell>
          <cell r="E242" t="str">
            <v>6 (6.3)</v>
          </cell>
          <cell r="F242">
            <v>45721.147222222222</v>
          </cell>
          <cell r="I242">
            <v>1.63</v>
          </cell>
        </row>
        <row r="243">
          <cell r="B243" t="str">
            <v>Центральные электросети
РЭС Тосно</v>
          </cell>
          <cell r="E243" t="str">
            <v>10 (10.5)</v>
          </cell>
          <cell r="F243">
            <v>45722.690972222219</v>
          </cell>
          <cell r="I243">
            <v>3.25</v>
          </cell>
        </row>
        <row r="244">
          <cell r="B244" t="str">
            <v>Центральные электросети
РЭС Кировск</v>
          </cell>
          <cell r="E244" t="str">
            <v>10 (10.5)</v>
          </cell>
          <cell r="F244">
            <v>45722.715277777781</v>
          </cell>
          <cell r="I244">
            <v>4.9800000000000004</v>
          </cell>
        </row>
        <row r="245">
          <cell r="B245" t="str">
            <v>Западные электросети
РЭС Сланцы</v>
          </cell>
          <cell r="E245" t="str">
            <v>6 (6.3)</v>
          </cell>
          <cell r="F245">
            <v>45722.772222222222</v>
          </cell>
          <cell r="I245">
            <v>1.1200000000000001</v>
          </cell>
        </row>
        <row r="246">
          <cell r="B246" t="str">
            <v>Центральные электросети
РЭС Тосно</v>
          </cell>
          <cell r="E246" t="str">
            <v>10 (10.5)</v>
          </cell>
          <cell r="F246">
            <v>45723.451388888891</v>
          </cell>
          <cell r="I246">
            <v>0.2</v>
          </cell>
        </row>
        <row r="247">
          <cell r="B247" t="str">
            <v>Пригородные электросети
РЭС Всеволожск</v>
          </cell>
          <cell r="E247" t="str">
            <v>10 (10.5)</v>
          </cell>
          <cell r="F247">
            <v>45723.465277777781</v>
          </cell>
          <cell r="I247">
            <v>0.95</v>
          </cell>
        </row>
        <row r="248">
          <cell r="B248" t="str">
            <v>Восточные электросети
РЭС Тихвин</v>
          </cell>
          <cell r="E248">
            <v>0.38</v>
          </cell>
          <cell r="F248">
            <v>45723.916666666664</v>
          </cell>
          <cell r="I248">
            <v>0.67</v>
          </cell>
        </row>
        <row r="249">
          <cell r="B249" t="str">
            <v>Южные электросети
РЭС Гатчина</v>
          </cell>
          <cell r="E249" t="str">
            <v>6 (6.3)</v>
          </cell>
          <cell r="F249">
            <v>45724.239583333336</v>
          </cell>
          <cell r="I249">
            <v>1.25</v>
          </cell>
        </row>
        <row r="250">
          <cell r="B250" t="str">
            <v>Пригородные электросети
РЭС Сертолово</v>
          </cell>
          <cell r="E250" t="str">
            <v>10 (10.5)</v>
          </cell>
          <cell r="F250">
            <v>45724.779166666667</v>
          </cell>
          <cell r="I250">
            <v>0.98</v>
          </cell>
        </row>
        <row r="251">
          <cell r="B251" t="str">
            <v>Южные электросети
РЭС Луга</v>
          </cell>
          <cell r="E251" t="str">
            <v>10 (10.5)</v>
          </cell>
          <cell r="F251">
            <v>45725.572916666664</v>
          </cell>
          <cell r="I251">
            <v>1.17</v>
          </cell>
        </row>
        <row r="252">
          <cell r="B252" t="str">
            <v>Пригородные электросети
РЭС Сертолово</v>
          </cell>
          <cell r="E252" t="str">
            <v>10 (10.5)</v>
          </cell>
          <cell r="F252">
            <v>45725.574305555558</v>
          </cell>
          <cell r="I252">
            <v>1.6</v>
          </cell>
        </row>
        <row r="253">
          <cell r="B253" t="str">
            <v>Северные электросети
РЭС Южный</v>
          </cell>
          <cell r="E253">
            <v>0.38</v>
          </cell>
          <cell r="F253">
            <v>45725.681250000001</v>
          </cell>
          <cell r="I253">
            <v>2.13</v>
          </cell>
        </row>
        <row r="254">
          <cell r="B254" t="str">
            <v>Центральные электросети
РЭС Кировск</v>
          </cell>
          <cell r="E254">
            <v>35</v>
          </cell>
          <cell r="F254">
            <v>45727.357638888891</v>
          </cell>
          <cell r="I254">
            <v>1.17</v>
          </cell>
        </row>
        <row r="255">
          <cell r="B255" t="str">
            <v>Центральные электросети
РЭС Кировск</v>
          </cell>
          <cell r="E255">
            <v>35</v>
          </cell>
          <cell r="F255">
            <v>45727.357638888891</v>
          </cell>
          <cell r="I255">
            <v>0.13</v>
          </cell>
        </row>
        <row r="256">
          <cell r="B256" t="str">
            <v>Центральные электросети
РЭС Кировск</v>
          </cell>
          <cell r="E256">
            <v>35</v>
          </cell>
          <cell r="F256">
            <v>45727.357638888891</v>
          </cell>
          <cell r="I256">
            <v>1.93</v>
          </cell>
        </row>
        <row r="257">
          <cell r="B257" t="str">
            <v>Центральные электросети
РЭС Отрадное</v>
          </cell>
          <cell r="E257" t="str">
            <v>10 (10.5)</v>
          </cell>
          <cell r="F257">
            <v>45728.395833333336</v>
          </cell>
          <cell r="I257">
            <v>2.5499999999999998</v>
          </cell>
        </row>
        <row r="258">
          <cell r="B258" t="str">
            <v>Южные электросети
РЭС Луга</v>
          </cell>
          <cell r="E258" t="str">
            <v>10 (10.5)</v>
          </cell>
          <cell r="F258">
            <v>45728.611111111109</v>
          </cell>
          <cell r="I258">
            <v>1.28</v>
          </cell>
        </row>
        <row r="259">
          <cell r="B259" t="str">
            <v>Западные электросети
РЭС Кингисепп</v>
          </cell>
          <cell r="E259" t="str">
            <v>10 (10.5)</v>
          </cell>
          <cell r="F259">
            <v>45728.730555555558</v>
          </cell>
          <cell r="I259">
            <v>1.67</v>
          </cell>
        </row>
        <row r="260">
          <cell r="B260" t="str">
            <v>Западные электросети
РЭС Кингисепп</v>
          </cell>
          <cell r="E260" t="str">
            <v>10 (10.5)</v>
          </cell>
          <cell r="F260">
            <v>45730.3</v>
          </cell>
          <cell r="I260">
            <v>2.38</v>
          </cell>
        </row>
        <row r="261">
          <cell r="B261" t="str">
            <v>Центральные электросети
РЭС Отрадное</v>
          </cell>
          <cell r="E261" t="str">
            <v>10 (10.5)</v>
          </cell>
          <cell r="F261">
            <v>45730.423611111109</v>
          </cell>
          <cell r="I261">
            <v>4.37</v>
          </cell>
        </row>
        <row r="262">
          <cell r="B262" t="str">
            <v>Центральные электросети
РЭС Тосно</v>
          </cell>
          <cell r="E262">
            <v>0.38</v>
          </cell>
          <cell r="F262">
            <v>45730.4375</v>
          </cell>
          <cell r="I262">
            <v>0.53</v>
          </cell>
        </row>
        <row r="263">
          <cell r="B263" t="str">
            <v>Центральные электросети
РЭС Отрадное</v>
          </cell>
          <cell r="E263" t="str">
            <v>10 (10.5)</v>
          </cell>
          <cell r="F263">
            <v>45730.452777777777</v>
          </cell>
          <cell r="I263">
            <v>4.25</v>
          </cell>
        </row>
        <row r="264">
          <cell r="B264" t="str">
            <v>Пригородные электросети
РЭС Всеволожск</v>
          </cell>
          <cell r="E264" t="str">
            <v>10 (10.5)</v>
          </cell>
          <cell r="F264">
            <v>45733.151388888888</v>
          </cell>
          <cell r="I264">
            <v>1.1499999999999999</v>
          </cell>
        </row>
        <row r="265">
          <cell r="B265" t="str">
            <v>Западные электросети
РЭС Кингисепп</v>
          </cell>
          <cell r="E265">
            <v>0.38</v>
          </cell>
          <cell r="F265">
            <v>45733.652777777781</v>
          </cell>
          <cell r="I265">
            <v>1.33</v>
          </cell>
        </row>
        <row r="266">
          <cell r="B266" t="str">
            <v>Южные электросети
РЭС Гатчина</v>
          </cell>
          <cell r="E266" t="str">
            <v>6 (6.3)</v>
          </cell>
          <cell r="F266">
            <v>45733.692361111112</v>
          </cell>
          <cell r="I266">
            <v>0.27</v>
          </cell>
        </row>
        <row r="267">
          <cell r="B267" t="str">
            <v>Пригородные электросети
РЭС Всеволожск</v>
          </cell>
          <cell r="E267" t="str">
            <v>10 (10.5)</v>
          </cell>
          <cell r="F267">
            <v>45733.704861111109</v>
          </cell>
          <cell r="I267">
            <v>7.58</v>
          </cell>
        </row>
        <row r="268">
          <cell r="B268" t="str">
            <v>Южные электросети
РЭС Гатчина</v>
          </cell>
          <cell r="E268" t="str">
            <v>6 (6.3)</v>
          </cell>
          <cell r="F268">
            <v>45734.159722222219</v>
          </cell>
          <cell r="I268">
            <v>1.75</v>
          </cell>
        </row>
        <row r="269">
          <cell r="B269" t="str">
            <v>Центральные электросети
РЭС Кировск</v>
          </cell>
          <cell r="E269" t="str">
            <v>6 (6.3)</v>
          </cell>
          <cell r="F269">
            <v>45734.431250000001</v>
          </cell>
          <cell r="I269">
            <v>0.85</v>
          </cell>
        </row>
        <row r="270">
          <cell r="B270" t="str">
            <v>Западные электросети
РЭС Кингисепп</v>
          </cell>
          <cell r="E270" t="str">
            <v>10 (10.5)</v>
          </cell>
          <cell r="F270">
            <v>45734.572916666664</v>
          </cell>
          <cell r="I270">
            <v>1.9</v>
          </cell>
        </row>
        <row r="271">
          <cell r="B271" t="str">
            <v>Северные электросети
РЭС Выборг</v>
          </cell>
          <cell r="E271" t="str">
            <v>10 (10.5)</v>
          </cell>
          <cell r="F271">
            <v>45734.64166666667</v>
          </cell>
          <cell r="I271">
            <v>2.0499999999999998</v>
          </cell>
        </row>
        <row r="272">
          <cell r="B272" t="str">
            <v>Южные электросети
РЭС Гатчина</v>
          </cell>
          <cell r="E272" t="str">
            <v>6 (6.3)</v>
          </cell>
          <cell r="F272">
            <v>45735.109027777777</v>
          </cell>
          <cell r="I272">
            <v>2.5499999999999998</v>
          </cell>
        </row>
        <row r="273">
          <cell r="B273" t="str">
            <v>Восточные электросети
РЭС Кириши</v>
          </cell>
          <cell r="E273">
            <v>0.38</v>
          </cell>
          <cell r="F273">
            <v>45735.361111111109</v>
          </cell>
          <cell r="I273">
            <v>1.5</v>
          </cell>
        </row>
        <row r="274">
          <cell r="B274" t="str">
            <v>Северные электросети
РЭС Северный</v>
          </cell>
          <cell r="E274" t="str">
            <v>10 (10.5)</v>
          </cell>
          <cell r="F274">
            <v>45735.530555555553</v>
          </cell>
          <cell r="I274">
            <v>5.28</v>
          </cell>
        </row>
        <row r="275">
          <cell r="B275" t="str">
            <v>Южные электросети
РЭС Луга</v>
          </cell>
          <cell r="E275" t="str">
            <v>10 (10.5)</v>
          </cell>
          <cell r="F275">
            <v>45735.583333333336</v>
          </cell>
          <cell r="I275">
            <v>0.92</v>
          </cell>
        </row>
        <row r="276">
          <cell r="B276" t="str">
            <v>Северные электросети
РЭС Северный</v>
          </cell>
          <cell r="E276" t="str">
            <v>10 (10.5)</v>
          </cell>
          <cell r="F276">
            <v>45735.845138888886</v>
          </cell>
          <cell r="I276">
            <v>1.37</v>
          </cell>
        </row>
        <row r="277">
          <cell r="B277" t="str">
            <v>Северные электросети
РЭС Северный</v>
          </cell>
          <cell r="E277" t="str">
            <v>10 (10.5)</v>
          </cell>
          <cell r="F277">
            <v>45735.936111111114</v>
          </cell>
          <cell r="I277">
            <v>2.73</v>
          </cell>
        </row>
        <row r="278">
          <cell r="B278" t="str">
            <v>Центральные электросети
РЭС Тосно</v>
          </cell>
          <cell r="E278">
            <v>35</v>
          </cell>
          <cell r="F278">
            <v>45736.021527777775</v>
          </cell>
          <cell r="I278">
            <v>0.98</v>
          </cell>
        </row>
        <row r="279">
          <cell r="B279" t="str">
            <v>Восточные электросети
РЭС Бокситогорск</v>
          </cell>
          <cell r="E279" t="str">
            <v>6 (6.3)</v>
          </cell>
          <cell r="F279">
            <v>45736.475694444445</v>
          </cell>
          <cell r="I279">
            <v>2.77</v>
          </cell>
        </row>
        <row r="280">
          <cell r="B280" t="str">
            <v>Западные электросети
РЭС С.Бор</v>
          </cell>
          <cell r="E280" t="str">
            <v>10 (10.5)</v>
          </cell>
          <cell r="F280">
            <v>45736.913194444445</v>
          </cell>
          <cell r="I280">
            <v>1.42</v>
          </cell>
        </row>
        <row r="281">
          <cell r="B281" t="str">
            <v>Северные электросети
РЭС Рощинский</v>
          </cell>
          <cell r="E281" t="str">
            <v>10 (10.5)</v>
          </cell>
          <cell r="F281">
            <v>45739.46597222222</v>
          </cell>
          <cell r="I281">
            <v>3.7</v>
          </cell>
        </row>
        <row r="282">
          <cell r="B282" t="str">
            <v>Западные электросети
РЭС С.Бор</v>
          </cell>
          <cell r="E282" t="str">
            <v>10 (10.5)</v>
          </cell>
          <cell r="F282">
            <v>45740.282638888886</v>
          </cell>
          <cell r="I282">
            <v>4.05</v>
          </cell>
        </row>
        <row r="283">
          <cell r="B283" t="str">
            <v>Северные электросети
РЭС Рощинский</v>
          </cell>
          <cell r="E283" t="str">
            <v>10 (10.5)</v>
          </cell>
          <cell r="F283">
            <v>45740.399305555555</v>
          </cell>
          <cell r="I283">
            <v>5.42</v>
          </cell>
        </row>
        <row r="284">
          <cell r="B284" t="str">
            <v>Западные электросети
РЭС С.Бор</v>
          </cell>
          <cell r="E284" t="str">
            <v>10 (10.5)</v>
          </cell>
          <cell r="F284">
            <v>45740.420138888891</v>
          </cell>
          <cell r="I284">
            <v>1.65</v>
          </cell>
        </row>
        <row r="285">
          <cell r="B285" t="str">
            <v>Западные электросети
РЭС С.Бор</v>
          </cell>
          <cell r="E285" t="str">
            <v>10 (10.5)</v>
          </cell>
          <cell r="F285">
            <v>45740.498611111114</v>
          </cell>
          <cell r="I285">
            <v>8.0299999999999994</v>
          </cell>
        </row>
        <row r="286">
          <cell r="B286" t="str">
            <v>Южные электросети
РЭС Гатчина</v>
          </cell>
          <cell r="E286" t="str">
            <v>6 (6.3)</v>
          </cell>
          <cell r="F286">
            <v>45740.722222222219</v>
          </cell>
          <cell r="I286">
            <v>2.0499999999999998</v>
          </cell>
        </row>
        <row r="287">
          <cell r="B287" t="str">
            <v>Южные электросети
РЭС Луга</v>
          </cell>
          <cell r="E287" t="str">
            <v>10 (10.5)</v>
          </cell>
          <cell r="F287">
            <v>45740.75</v>
          </cell>
          <cell r="I287">
            <v>1.25</v>
          </cell>
        </row>
        <row r="288">
          <cell r="B288" t="str">
            <v>Южные электросети
РЭС Оредежский</v>
          </cell>
          <cell r="E288" t="str">
            <v>6 (6.3)</v>
          </cell>
          <cell r="F288">
            <v>45740.75</v>
          </cell>
          <cell r="I288">
            <v>11.22</v>
          </cell>
        </row>
        <row r="289">
          <cell r="B289" t="str">
            <v>Центральные электросети
РЭС Тосно</v>
          </cell>
          <cell r="E289">
            <v>0.38</v>
          </cell>
          <cell r="F289">
            <v>45740.755555555559</v>
          </cell>
          <cell r="I289">
            <v>3.75</v>
          </cell>
        </row>
        <row r="290">
          <cell r="B290" t="str">
            <v>Восточные электросети
РЭС Тихвин</v>
          </cell>
          <cell r="E290" t="str">
            <v>10 (10.5)</v>
          </cell>
          <cell r="F290">
            <v>45740.784722222219</v>
          </cell>
          <cell r="I290">
            <v>15</v>
          </cell>
        </row>
        <row r="291">
          <cell r="B291" t="str">
            <v>Западные электросети
РЭС Кингисепп</v>
          </cell>
          <cell r="E291">
            <v>0.38</v>
          </cell>
          <cell r="F291">
            <v>45741.548611111109</v>
          </cell>
          <cell r="I291">
            <v>0</v>
          </cell>
        </row>
        <row r="292">
          <cell r="B292" t="str">
            <v>Северные электросети
РЭС Южный</v>
          </cell>
          <cell r="E292" t="str">
            <v>10 (10.5)</v>
          </cell>
          <cell r="F292">
            <v>45741.716666666667</v>
          </cell>
          <cell r="I292">
            <v>1.58</v>
          </cell>
        </row>
        <row r="293">
          <cell r="B293" t="str">
            <v>Западные электросети
РЭС Кингисепп</v>
          </cell>
          <cell r="E293" t="str">
            <v>10 (10.5)</v>
          </cell>
          <cell r="F293">
            <v>45742.746527777781</v>
          </cell>
          <cell r="I293">
            <v>2.17</v>
          </cell>
        </row>
        <row r="294">
          <cell r="B294" t="str">
            <v>Пригородные электросети
РЭС Всеволожск</v>
          </cell>
          <cell r="E294" t="str">
            <v>10 (10.5)</v>
          </cell>
          <cell r="F294">
            <v>45743.372916666667</v>
          </cell>
          <cell r="I294">
            <v>2.5499999999999998</v>
          </cell>
        </row>
        <row r="295">
          <cell r="B295" t="str">
            <v>Северные электросети
РЭС Выборг</v>
          </cell>
          <cell r="E295" t="str">
            <v>10 (10.5)</v>
          </cell>
          <cell r="F295">
            <v>45743.395138888889</v>
          </cell>
          <cell r="I295">
            <v>5.47</v>
          </cell>
        </row>
        <row r="296">
          <cell r="B296" t="str">
            <v>Западные электросети
РЭС Сланцы</v>
          </cell>
          <cell r="E296" t="str">
            <v>6 (6.3)</v>
          </cell>
          <cell r="F296">
            <v>45743.427083333336</v>
          </cell>
          <cell r="I296">
            <v>0.35</v>
          </cell>
        </row>
        <row r="297">
          <cell r="B297" t="str">
            <v>Восточные электросети
РЭС Волхов</v>
          </cell>
          <cell r="E297" t="str">
            <v>10 (10.5)</v>
          </cell>
          <cell r="F297">
            <v>45743.690972222219</v>
          </cell>
          <cell r="I297">
            <v>0.25</v>
          </cell>
        </row>
        <row r="298">
          <cell r="B298" t="str">
            <v>Восточные электросети
РЭС Кириши</v>
          </cell>
          <cell r="E298" t="str">
            <v>10 (10.5)</v>
          </cell>
          <cell r="F298">
            <v>45744.725694444445</v>
          </cell>
          <cell r="I298">
            <v>1.4</v>
          </cell>
        </row>
        <row r="299">
          <cell r="B299" t="str">
            <v>Южные электросети
РЭС Гатчина</v>
          </cell>
          <cell r="E299">
            <v>0.38</v>
          </cell>
          <cell r="F299">
            <v>45745.569444444445</v>
          </cell>
          <cell r="I299">
            <v>9.77</v>
          </cell>
        </row>
        <row r="300">
          <cell r="B300" t="str">
            <v>Северные электросети
РЭС Выборг</v>
          </cell>
          <cell r="E300" t="str">
            <v>6 (6.3)</v>
          </cell>
          <cell r="F300">
            <v>45746.413194444445</v>
          </cell>
          <cell r="I300">
            <v>2.87</v>
          </cell>
        </row>
        <row r="301">
          <cell r="B301" t="str">
            <v>Северные электросети
РЭС Выборг</v>
          </cell>
          <cell r="E301" t="str">
            <v>6 (6.3)</v>
          </cell>
          <cell r="F301">
            <v>45746.413194444445</v>
          </cell>
          <cell r="I301">
            <v>2.87</v>
          </cell>
        </row>
        <row r="302">
          <cell r="B302" t="str">
            <v>Северные электросети
РЭС Выборг</v>
          </cell>
          <cell r="E302" t="str">
            <v>6 (6.3)</v>
          </cell>
          <cell r="F302">
            <v>45747.063888888886</v>
          </cell>
          <cell r="I302">
            <v>0.43</v>
          </cell>
        </row>
        <row r="303">
          <cell r="B303" t="str">
            <v>Северные электросети
РЭС Северный</v>
          </cell>
          <cell r="E303" t="str">
            <v>10 (10.5)</v>
          </cell>
          <cell r="F303">
            <v>45747.538194444445</v>
          </cell>
          <cell r="I303">
            <v>1.5</v>
          </cell>
        </row>
        <row r="304">
          <cell r="B304" t="str">
            <v>Северные электросети
РЭС Выборг</v>
          </cell>
          <cell r="E304" t="str">
            <v>10 (10.5)</v>
          </cell>
          <cell r="F304">
            <v>45747.576388888891</v>
          </cell>
          <cell r="I304">
            <v>0</v>
          </cell>
        </row>
        <row r="305">
          <cell r="B305" t="str">
            <v>Восточные электросети
РЭС Тихвин</v>
          </cell>
          <cell r="E305" t="str">
            <v>10 (10.5)</v>
          </cell>
          <cell r="F305">
            <v>45748.381944444445</v>
          </cell>
          <cell r="I305">
            <v>0.33</v>
          </cell>
        </row>
        <row r="306">
          <cell r="B306" t="str">
            <v>Западные электросети
РЭС С.Бор</v>
          </cell>
          <cell r="E306" t="str">
            <v>10 (10.5)</v>
          </cell>
          <cell r="F306">
            <v>45748.479166666664</v>
          </cell>
          <cell r="I306">
            <v>1.75</v>
          </cell>
        </row>
        <row r="307">
          <cell r="B307" t="str">
            <v>Западные электросети
РЭС С.Бор</v>
          </cell>
          <cell r="E307" t="str">
            <v>10 (10.5)</v>
          </cell>
          <cell r="F307">
            <v>45748.850694444445</v>
          </cell>
          <cell r="I307">
            <v>18.920000000000002</v>
          </cell>
        </row>
        <row r="308">
          <cell r="B308" t="str">
            <v>Западные электросети
РЭС С.Бор</v>
          </cell>
          <cell r="E308" t="str">
            <v>10 (10.5)</v>
          </cell>
          <cell r="F308">
            <v>45748.865972222222</v>
          </cell>
          <cell r="I308">
            <v>0.17</v>
          </cell>
        </row>
        <row r="309">
          <cell r="B309" t="str">
            <v>Южные электросети
РЭС Гатчина</v>
          </cell>
          <cell r="E309" t="str">
            <v>6 (6.3)</v>
          </cell>
          <cell r="F309">
            <v>45749.847222222219</v>
          </cell>
          <cell r="I309">
            <v>3.08</v>
          </cell>
        </row>
        <row r="310">
          <cell r="B310" t="str">
            <v>Южные электросети
РЭС Луга</v>
          </cell>
          <cell r="E310" t="str">
            <v>10 (10.5)</v>
          </cell>
          <cell r="F310">
            <v>45750.010416666664</v>
          </cell>
          <cell r="I310">
            <v>1.48</v>
          </cell>
        </row>
        <row r="311">
          <cell r="B311" t="str">
            <v>Южные электросети
РЭС Гатчина</v>
          </cell>
          <cell r="E311" t="str">
            <v>6 (6.3)</v>
          </cell>
          <cell r="F311">
            <v>45750.225694444445</v>
          </cell>
          <cell r="I311">
            <v>0.82</v>
          </cell>
        </row>
        <row r="312">
          <cell r="B312" t="str">
            <v>Восточные электросети
РЭС Волхов</v>
          </cell>
          <cell r="E312" t="str">
            <v>10 (10.5)</v>
          </cell>
          <cell r="F312">
            <v>45750.744444444441</v>
          </cell>
          <cell r="I312">
            <v>0.8</v>
          </cell>
        </row>
        <row r="313">
          <cell r="B313" t="str">
            <v>Северные электросети
РЭС Южный</v>
          </cell>
          <cell r="E313" t="str">
            <v>10 (10.5)</v>
          </cell>
          <cell r="F313">
            <v>45751.099305555559</v>
          </cell>
          <cell r="I313">
            <v>9.8800000000000008</v>
          </cell>
        </row>
        <row r="314">
          <cell r="B314" t="str">
            <v>Центральные электросети
РЭС Отрадное</v>
          </cell>
          <cell r="E314" t="str">
            <v>10 (10.5)</v>
          </cell>
          <cell r="F314">
            <v>45751.26666666667</v>
          </cell>
          <cell r="I314">
            <v>3.3</v>
          </cell>
        </row>
        <row r="315">
          <cell r="B315" t="str">
            <v>Западные электросети
РЭС Кингисепп</v>
          </cell>
          <cell r="E315" t="str">
            <v>10 (10.5)</v>
          </cell>
          <cell r="F315">
            <v>45751.451388888891</v>
          </cell>
          <cell r="I315">
            <v>1.83</v>
          </cell>
        </row>
        <row r="316">
          <cell r="B316" t="str">
            <v>Центральные электросети
РЭС Кировск</v>
          </cell>
          <cell r="E316" t="str">
            <v>10 (10.5)</v>
          </cell>
          <cell r="F316">
            <v>45751.554166666669</v>
          </cell>
          <cell r="I316">
            <v>4.13</v>
          </cell>
        </row>
        <row r="317">
          <cell r="B317" t="str">
            <v>Пригородные электросети
РЭС Всеволожск</v>
          </cell>
          <cell r="E317" t="str">
            <v>6 (6.3)</v>
          </cell>
          <cell r="F317">
            <v>45752.541666666664</v>
          </cell>
          <cell r="I317">
            <v>10.666666666686069</v>
          </cell>
        </row>
        <row r="318">
          <cell r="B318" t="str">
            <v>Пригородные электросети
РЭС Сертолово</v>
          </cell>
          <cell r="E318" t="str">
            <v>10 (10.5)</v>
          </cell>
          <cell r="F318">
            <v>45753.381944444445</v>
          </cell>
          <cell r="I318">
            <v>0.12</v>
          </cell>
        </row>
        <row r="319">
          <cell r="B319" t="str">
            <v>Центральные электросети
РЭС Кировск</v>
          </cell>
          <cell r="E319" t="str">
            <v>6 (6.3)</v>
          </cell>
          <cell r="F319">
            <v>45753.517361111109</v>
          </cell>
          <cell r="I319">
            <v>0.4</v>
          </cell>
        </row>
        <row r="320">
          <cell r="B320" t="str">
            <v>Южные электросети
РЭС Оредежский</v>
          </cell>
          <cell r="E320" t="str">
            <v>10 (10.5)</v>
          </cell>
          <cell r="F320">
            <v>45755.541666666664</v>
          </cell>
          <cell r="I320">
            <v>2.42</v>
          </cell>
        </row>
        <row r="321">
          <cell r="B321" t="str">
            <v>Центральные электросети
РЭС Тосно</v>
          </cell>
          <cell r="E321" t="str">
            <v>6 (6.3)</v>
          </cell>
          <cell r="F321">
            <v>45755.62222222222</v>
          </cell>
          <cell r="I321">
            <v>0.93</v>
          </cell>
        </row>
        <row r="322">
          <cell r="B322" t="str">
            <v>Западные электросети
РЭС Кингисепп</v>
          </cell>
          <cell r="E322" t="str">
            <v>10 (10.5)</v>
          </cell>
          <cell r="F322">
            <v>45755.640972222223</v>
          </cell>
          <cell r="I322">
            <v>1.03</v>
          </cell>
        </row>
        <row r="323">
          <cell r="B323" t="str">
            <v>Южные электросети
РЭС Оредежский</v>
          </cell>
          <cell r="E323" t="str">
            <v>10 (10.5)</v>
          </cell>
          <cell r="F323">
            <v>45756.395833333336</v>
          </cell>
          <cell r="I323">
            <v>4.92</v>
          </cell>
        </row>
        <row r="324">
          <cell r="B324" t="str">
            <v>Западные электросети
РЭС С.Бор</v>
          </cell>
          <cell r="E324">
            <v>0.38</v>
          </cell>
          <cell r="F324">
            <v>45756.691666666666</v>
          </cell>
          <cell r="I324">
            <v>1.28</v>
          </cell>
        </row>
        <row r="325">
          <cell r="B325" t="str">
            <v>Пригородные электросети
РЭС Сертолово</v>
          </cell>
          <cell r="E325">
            <v>110</v>
          </cell>
          <cell r="F325">
            <v>45757.96875</v>
          </cell>
          <cell r="I325">
            <v>0.03</v>
          </cell>
        </row>
        <row r="326">
          <cell r="B326" t="str">
            <v>Центральные электросети
РЭС Кировск</v>
          </cell>
          <cell r="E326" t="str">
            <v>6 (6.3)</v>
          </cell>
          <cell r="F326">
            <v>45758.509027777778</v>
          </cell>
          <cell r="I326">
            <v>9.1300000000000008</v>
          </cell>
        </row>
        <row r="327">
          <cell r="B327" t="str">
            <v>Западные электросети
РЭС Волосово</v>
          </cell>
          <cell r="E327" t="str">
            <v>10 (10.5)</v>
          </cell>
          <cell r="F327">
            <v>45758.627083333333</v>
          </cell>
          <cell r="I327">
            <v>1.07</v>
          </cell>
        </row>
        <row r="328">
          <cell r="B328" t="str">
            <v>Восточные электросети
РЭС Тихвин</v>
          </cell>
          <cell r="E328">
            <v>0.38</v>
          </cell>
          <cell r="F328">
            <v>45758.881944444445</v>
          </cell>
          <cell r="I328">
            <v>0.56999999999999995</v>
          </cell>
        </row>
        <row r="329">
          <cell r="B329" t="str">
            <v>Южные электросети
РЭС Гатчина</v>
          </cell>
          <cell r="E329" t="str">
            <v>6 (6.3)</v>
          </cell>
          <cell r="F329">
            <v>45759.84375</v>
          </cell>
          <cell r="I329">
            <v>0.9</v>
          </cell>
        </row>
        <row r="330">
          <cell r="B330" t="str">
            <v>Восточные электросети
РЭС Тихвин</v>
          </cell>
          <cell r="E330" t="str">
            <v>10 (10.5)</v>
          </cell>
          <cell r="F330">
            <v>45760.763888888891</v>
          </cell>
          <cell r="I330">
            <v>0.83</v>
          </cell>
        </row>
        <row r="331">
          <cell r="B331" t="str">
            <v>Пригородные электросети
РЭС Всеволожск</v>
          </cell>
          <cell r="E331" t="str">
            <v>10 (10.5)</v>
          </cell>
          <cell r="F331">
            <v>45761.481249999997</v>
          </cell>
          <cell r="I331">
            <v>2.5499999999999998</v>
          </cell>
        </row>
        <row r="332">
          <cell r="B332" t="str">
            <v>Пригородные электросети
РЭС Сертолово</v>
          </cell>
          <cell r="E332" t="str">
            <v>10 (10.5)</v>
          </cell>
          <cell r="F332">
            <v>45761.834027777775</v>
          </cell>
          <cell r="I332">
            <v>1.52</v>
          </cell>
        </row>
        <row r="333">
          <cell r="B333" t="str">
            <v>Восточные электросети
РЭС Тихвин</v>
          </cell>
          <cell r="E333">
            <v>0.38</v>
          </cell>
          <cell r="F333">
            <v>45761.875</v>
          </cell>
          <cell r="I333">
            <v>0.17</v>
          </cell>
        </row>
        <row r="334">
          <cell r="B334" t="str">
            <v>Центральные электросети
РЭС Тосно</v>
          </cell>
          <cell r="E334" t="str">
            <v>10 (10.5)</v>
          </cell>
          <cell r="F334">
            <v>45762.308333333334</v>
          </cell>
          <cell r="I334">
            <v>7.28</v>
          </cell>
        </row>
        <row r="335">
          <cell r="B335" t="str">
            <v>Центральные электросети
РЭС Тосно</v>
          </cell>
          <cell r="E335" t="str">
            <v>10 (10.5)</v>
          </cell>
          <cell r="F335">
            <v>45762.541666666664</v>
          </cell>
          <cell r="I335">
            <v>13.67</v>
          </cell>
        </row>
        <row r="336">
          <cell r="B336" t="str">
            <v>Восточные электросети
РЭС Кириши</v>
          </cell>
          <cell r="E336" t="str">
            <v>10 (10.5)</v>
          </cell>
          <cell r="F336">
            <v>45762.631944444445</v>
          </cell>
          <cell r="I336">
            <v>2.2799999999999998</v>
          </cell>
        </row>
        <row r="337">
          <cell r="B337" t="str">
            <v>Пригородные электросети
РЭС Всеволожск</v>
          </cell>
          <cell r="E337" t="str">
            <v>10 (10.5)</v>
          </cell>
          <cell r="F337">
            <v>45762.782638888886</v>
          </cell>
          <cell r="I337">
            <v>8.2799999999999994</v>
          </cell>
        </row>
        <row r="338">
          <cell r="B338" t="str">
            <v>Западные электросети
РЭС Сланцы</v>
          </cell>
          <cell r="E338">
            <v>0.38</v>
          </cell>
          <cell r="F338">
            <v>45763.064583333333</v>
          </cell>
          <cell r="I338">
            <v>6.45</v>
          </cell>
        </row>
        <row r="339">
          <cell r="B339" t="str">
            <v>Северные электросети
РЭС Выборг</v>
          </cell>
          <cell r="E339" t="str">
            <v>10 (10.5)</v>
          </cell>
          <cell r="F339">
            <v>45763.543055555558</v>
          </cell>
          <cell r="I339">
            <v>0.73</v>
          </cell>
        </row>
        <row r="340">
          <cell r="B340" t="str">
            <v>Северные электросети
РЭС Выборг</v>
          </cell>
          <cell r="E340" t="str">
            <v>10 (10.5)</v>
          </cell>
          <cell r="F340">
            <v>45763.566666666666</v>
          </cell>
          <cell r="I340">
            <v>7.95</v>
          </cell>
        </row>
        <row r="341">
          <cell r="B341" t="str">
            <v>Северные электросети
РЭС Выборг</v>
          </cell>
          <cell r="E341" t="str">
            <v>10 (10.5)</v>
          </cell>
          <cell r="F341">
            <v>45763.576388888891</v>
          </cell>
          <cell r="I341">
            <v>3.9</v>
          </cell>
        </row>
        <row r="342">
          <cell r="B342" t="str">
            <v>Западные электросети
РЭС Кингисепп</v>
          </cell>
          <cell r="E342" t="str">
            <v>10 (10.5)</v>
          </cell>
          <cell r="F342">
            <v>45763.591666666667</v>
          </cell>
          <cell r="I342">
            <v>0.55000000000000004</v>
          </cell>
        </row>
        <row r="343">
          <cell r="B343" t="str">
            <v>Пригородные электросети
РЭС Сертолово</v>
          </cell>
          <cell r="E343" t="str">
            <v>10 (10.5)</v>
          </cell>
          <cell r="F343">
            <v>45763.618055555555</v>
          </cell>
          <cell r="I343">
            <v>23.92</v>
          </cell>
        </row>
        <row r="344">
          <cell r="B344" t="str">
            <v>Северные электросети
РЭС Рощинский</v>
          </cell>
          <cell r="E344" t="str">
            <v>10 (10.5)</v>
          </cell>
          <cell r="F344">
            <v>45763.872916666667</v>
          </cell>
          <cell r="I344">
            <v>1.97</v>
          </cell>
        </row>
        <row r="345">
          <cell r="B345" t="str">
            <v>Пригородные электросети
РЭС Сертолово</v>
          </cell>
          <cell r="E345">
            <v>0.38</v>
          </cell>
          <cell r="F345">
            <v>45763.956944444442</v>
          </cell>
          <cell r="I345">
            <v>18.52</v>
          </cell>
        </row>
        <row r="346">
          <cell r="B346" t="str">
            <v>Восточные электросети
РЭС Волхов</v>
          </cell>
          <cell r="E346" t="str">
            <v>10 (10.5)</v>
          </cell>
          <cell r="F346">
            <v>45764.027083333334</v>
          </cell>
          <cell r="I346">
            <v>1.07</v>
          </cell>
        </row>
        <row r="347">
          <cell r="B347" t="str">
            <v>Северные электросети
РЭС Выборг</v>
          </cell>
          <cell r="E347" t="str">
            <v>10 (10.5)</v>
          </cell>
          <cell r="F347">
            <v>45764.118750000001</v>
          </cell>
          <cell r="I347">
            <v>1.7</v>
          </cell>
        </row>
        <row r="348">
          <cell r="B348" t="str">
            <v>Северные электросети
РЭС Выборг</v>
          </cell>
          <cell r="E348" t="str">
            <v>10 (10.5)</v>
          </cell>
          <cell r="F348">
            <v>45764.118750000001</v>
          </cell>
          <cell r="I348">
            <v>0.83</v>
          </cell>
        </row>
        <row r="349">
          <cell r="B349" t="str">
            <v>Восточные электросети
РЭС Кириши</v>
          </cell>
          <cell r="E349" t="str">
            <v>10 (10.5)</v>
          </cell>
          <cell r="F349">
            <v>45764.666666666664</v>
          </cell>
          <cell r="I349">
            <v>0.13</v>
          </cell>
        </row>
        <row r="350">
          <cell r="B350" t="str">
            <v>Северные электросети
РЭС Выборг</v>
          </cell>
          <cell r="E350" t="str">
            <v>10 (10.5)</v>
          </cell>
          <cell r="F350">
            <v>45764.802083333336</v>
          </cell>
          <cell r="I350">
            <v>1.07</v>
          </cell>
        </row>
        <row r="351">
          <cell r="B351" t="str">
            <v>Западные электросети
РЭС Кингисепп</v>
          </cell>
          <cell r="E351" t="str">
            <v>10 (10.5)</v>
          </cell>
          <cell r="F351">
            <v>45765.100694444445</v>
          </cell>
          <cell r="I351">
            <v>0.43</v>
          </cell>
        </row>
        <row r="352">
          <cell r="B352" t="str">
            <v>Южные электросети
РЭС Оредежский</v>
          </cell>
          <cell r="E352" t="str">
            <v>10 (10.5)</v>
          </cell>
          <cell r="F352">
            <v>45765.175694444442</v>
          </cell>
          <cell r="I352">
            <v>0.77</v>
          </cell>
        </row>
        <row r="353">
          <cell r="B353" t="str">
            <v>Южные электросети
РЭС Оредежский</v>
          </cell>
          <cell r="E353" t="str">
            <v>10 (10.5)</v>
          </cell>
          <cell r="F353">
            <v>45765.175694444442</v>
          </cell>
          <cell r="I353">
            <v>2.4500000000000002</v>
          </cell>
        </row>
        <row r="354">
          <cell r="B354" t="str">
            <v>Восточные электросети
РЭС Тихвин</v>
          </cell>
          <cell r="E354" t="str">
            <v>10 (10.5)</v>
          </cell>
          <cell r="F354">
            <v>45765.270833333336</v>
          </cell>
          <cell r="I354">
            <v>1.83</v>
          </cell>
        </row>
        <row r="355">
          <cell r="B355" t="str">
            <v>Центральные электросети
РЭС Тосно</v>
          </cell>
          <cell r="E355" t="str">
            <v>10 (10.5)</v>
          </cell>
          <cell r="F355">
            <v>45765.59375</v>
          </cell>
          <cell r="I355">
            <v>3.3</v>
          </cell>
        </row>
        <row r="356">
          <cell r="B356" t="str">
            <v>Восточные электросети
РЭС Тихвин</v>
          </cell>
          <cell r="E356">
            <v>0.38</v>
          </cell>
          <cell r="F356">
            <v>45765.677083333336</v>
          </cell>
          <cell r="I356">
            <v>4.67</v>
          </cell>
        </row>
        <row r="357">
          <cell r="B357" t="str">
            <v>Западные электросети
РЭС С.Бор</v>
          </cell>
          <cell r="E357" t="str">
            <v>10 (10.5)</v>
          </cell>
          <cell r="F357">
            <v>45765.680555555555</v>
          </cell>
          <cell r="I357">
            <v>0.55000000000000004</v>
          </cell>
        </row>
        <row r="358">
          <cell r="B358" t="str">
            <v>Западные электросети
РЭС С.Бор</v>
          </cell>
          <cell r="E358" t="str">
            <v>10 (10.5)</v>
          </cell>
          <cell r="F358">
            <v>45765.96875</v>
          </cell>
          <cell r="I358">
            <v>2.37</v>
          </cell>
        </row>
        <row r="359">
          <cell r="B359" t="str">
            <v>Центральные электросети
РЭС Кировск</v>
          </cell>
          <cell r="E359">
            <v>110</v>
          </cell>
          <cell r="F359">
            <v>45766.006249999999</v>
          </cell>
          <cell r="I359">
            <v>2.4</v>
          </cell>
        </row>
        <row r="360">
          <cell r="B360" t="str">
            <v>Центральные электросети
РЭС Кировск</v>
          </cell>
          <cell r="E360">
            <v>110</v>
          </cell>
          <cell r="F360">
            <v>45766.006249999999</v>
          </cell>
          <cell r="I360">
            <v>2.4</v>
          </cell>
        </row>
        <row r="361">
          <cell r="B361" t="str">
            <v>Центральные электросети
РЭС Кировск</v>
          </cell>
          <cell r="E361">
            <v>35</v>
          </cell>
          <cell r="F361">
            <v>45766.006249999999</v>
          </cell>
          <cell r="I361">
            <v>2.4</v>
          </cell>
        </row>
        <row r="362">
          <cell r="B362" t="str">
            <v>Центральные электросети
РЭС Кировск</v>
          </cell>
          <cell r="E362">
            <v>110</v>
          </cell>
          <cell r="F362">
            <v>45766.006249999999</v>
          </cell>
          <cell r="I362">
            <v>2.4</v>
          </cell>
        </row>
        <row r="363">
          <cell r="B363" t="str">
            <v>Центральные электросети
РЭС Кировск</v>
          </cell>
          <cell r="E363">
            <v>110</v>
          </cell>
          <cell r="F363">
            <v>45766.006249999999</v>
          </cell>
          <cell r="I363">
            <v>2.4</v>
          </cell>
        </row>
        <row r="364">
          <cell r="B364" t="str">
            <v>Центральные электросети
РЭС Кировск</v>
          </cell>
          <cell r="E364">
            <v>110</v>
          </cell>
          <cell r="F364">
            <v>45766.006249999999</v>
          </cell>
          <cell r="I364">
            <v>2.4</v>
          </cell>
        </row>
        <row r="365">
          <cell r="B365" t="str">
            <v>Пригородные электросети
РЭС Всеволожск</v>
          </cell>
          <cell r="E365" t="str">
            <v>10 (10.5)</v>
          </cell>
          <cell r="F365">
            <v>45766.052083333336</v>
          </cell>
          <cell r="I365">
            <v>2.23</v>
          </cell>
        </row>
        <row r="366">
          <cell r="B366" t="str">
            <v>Западные электросети
РЭС С.Бор</v>
          </cell>
          <cell r="E366" t="str">
            <v>10 (10.5)</v>
          </cell>
          <cell r="F366">
            <v>45766.204861111109</v>
          </cell>
          <cell r="I366">
            <v>1.08</v>
          </cell>
        </row>
        <row r="367">
          <cell r="B367" t="str">
            <v>Восточные электросети
РЭС Волхов</v>
          </cell>
          <cell r="E367" t="str">
            <v>10 (10.5)</v>
          </cell>
          <cell r="F367">
            <v>45766.486111111109</v>
          </cell>
          <cell r="I367">
            <v>1.42</v>
          </cell>
        </row>
        <row r="368">
          <cell r="B368" t="str">
            <v>Южные электросети
РЭС Гатчина</v>
          </cell>
          <cell r="E368" t="str">
            <v>10 (10.5)</v>
          </cell>
          <cell r="F368">
            <v>45766.53125</v>
          </cell>
          <cell r="I368">
            <v>1.25</v>
          </cell>
        </row>
        <row r="369">
          <cell r="B369" t="str">
            <v>Южные электросети
РЭС Луга</v>
          </cell>
          <cell r="E369" t="str">
            <v>10 (10.5)</v>
          </cell>
          <cell r="F369">
            <v>45766.565972222219</v>
          </cell>
          <cell r="I369">
            <v>0.75</v>
          </cell>
        </row>
        <row r="370">
          <cell r="B370" t="str">
            <v>Центральные электросети
РЭС Кировск</v>
          </cell>
          <cell r="E370">
            <v>0.38</v>
          </cell>
          <cell r="F370">
            <v>45766.645833333336</v>
          </cell>
          <cell r="I370">
            <v>2.92</v>
          </cell>
        </row>
        <row r="371">
          <cell r="B371" t="str">
            <v>Западные электросети
РЭС Кингисепп</v>
          </cell>
          <cell r="E371" t="str">
            <v>10 (10.5)</v>
          </cell>
          <cell r="F371">
            <v>45766.663194444445</v>
          </cell>
          <cell r="I371">
            <v>1.38</v>
          </cell>
        </row>
        <row r="372">
          <cell r="B372" t="str">
            <v>Центральные электросети
РЭС Тосно</v>
          </cell>
          <cell r="E372" t="str">
            <v>6 (6.3)</v>
          </cell>
          <cell r="F372">
            <v>45766.819444444445</v>
          </cell>
          <cell r="I372">
            <v>2.37</v>
          </cell>
        </row>
        <row r="373">
          <cell r="B373" t="str">
            <v>Центральные электросети
РЭС Отрадное</v>
          </cell>
          <cell r="E373" t="str">
            <v>6 (6.3)</v>
          </cell>
          <cell r="F373">
            <v>45766.933333333334</v>
          </cell>
          <cell r="I373">
            <v>4.5999999999999996</v>
          </cell>
        </row>
        <row r="374">
          <cell r="B374" t="str">
            <v>Южные электросети
РЭС Луга</v>
          </cell>
          <cell r="E374" t="str">
            <v>10 (10.5)</v>
          </cell>
          <cell r="F374">
            <v>45766.972222222219</v>
          </cell>
          <cell r="I374">
            <v>2.13</v>
          </cell>
        </row>
        <row r="375">
          <cell r="B375" t="str">
            <v>Западные электросети
РЭС С.Бор</v>
          </cell>
          <cell r="E375" t="str">
            <v>10 (10.5)</v>
          </cell>
          <cell r="F375">
            <v>45766.975694444445</v>
          </cell>
          <cell r="I375">
            <v>1.87</v>
          </cell>
        </row>
        <row r="376">
          <cell r="B376" t="str">
            <v>Центральные электросети
РЭС Тосно</v>
          </cell>
          <cell r="E376">
            <v>0.38</v>
          </cell>
          <cell r="F376">
            <v>45767.145833333336</v>
          </cell>
          <cell r="I376">
            <v>8.02</v>
          </cell>
        </row>
        <row r="377">
          <cell r="B377" t="str">
            <v>Западные электросети
РЭС С.Бор</v>
          </cell>
          <cell r="E377" t="str">
            <v>10 (10.5)</v>
          </cell>
          <cell r="F377">
            <v>45767.472222222219</v>
          </cell>
          <cell r="I377">
            <v>0.75</v>
          </cell>
        </row>
        <row r="378">
          <cell r="B378" t="str">
            <v>Центральные электросети
РЭС Отрадное</v>
          </cell>
          <cell r="E378" t="str">
            <v>10 (10.5)</v>
          </cell>
          <cell r="F378">
            <v>45768.135416666664</v>
          </cell>
          <cell r="I378">
            <v>1.63</v>
          </cell>
        </row>
        <row r="379">
          <cell r="B379" t="str">
            <v>Пригородные электросети
РЭС Всеволожск</v>
          </cell>
          <cell r="E379" t="str">
            <v>10 (10.5)</v>
          </cell>
          <cell r="F379">
            <v>45768.378472222219</v>
          </cell>
          <cell r="I379">
            <v>1.82</v>
          </cell>
        </row>
        <row r="380">
          <cell r="B380" t="str">
            <v>Северные электросети
РЭС Выборг</v>
          </cell>
          <cell r="E380">
            <v>0.38</v>
          </cell>
          <cell r="F380">
            <v>45768.385416666664</v>
          </cell>
          <cell r="I380">
            <v>0.12</v>
          </cell>
        </row>
        <row r="381">
          <cell r="B381" t="str">
            <v>Восточные электросети
РЭС Волхов</v>
          </cell>
          <cell r="E381" t="str">
            <v>10 (10.5)</v>
          </cell>
          <cell r="F381">
            <v>45768.413194444445</v>
          </cell>
          <cell r="I381">
            <v>3.33</v>
          </cell>
        </row>
        <row r="382">
          <cell r="B382" t="str">
            <v>Восточные электросети
РЭС Волхов</v>
          </cell>
          <cell r="E382" t="str">
            <v>10 (10.5)</v>
          </cell>
          <cell r="F382">
            <v>45768.413194444445</v>
          </cell>
          <cell r="I382">
            <v>6.02</v>
          </cell>
        </row>
        <row r="383">
          <cell r="B383" t="str">
            <v>Восточные электросети
РЭС Волхов</v>
          </cell>
          <cell r="E383" t="str">
            <v>10 (10.5)</v>
          </cell>
          <cell r="F383">
            <v>45768.420138888891</v>
          </cell>
          <cell r="I383">
            <v>2.75</v>
          </cell>
        </row>
        <row r="384">
          <cell r="B384" t="str">
            <v>Восточные электросети
РЭС Тихвин</v>
          </cell>
          <cell r="E384">
            <v>0.38</v>
          </cell>
          <cell r="F384">
            <v>45768.4375</v>
          </cell>
          <cell r="I384">
            <v>1.75</v>
          </cell>
        </row>
        <row r="385">
          <cell r="B385" t="str">
            <v>Северные электросети
РЭС Выборг</v>
          </cell>
          <cell r="E385" t="str">
            <v>10 (10.5)</v>
          </cell>
          <cell r="F385">
            <v>45768.515972222223</v>
          </cell>
          <cell r="I385">
            <v>3.52</v>
          </cell>
        </row>
        <row r="386">
          <cell r="B386" t="str">
            <v>Южные электросети
РЭС Гатчина</v>
          </cell>
          <cell r="E386" t="str">
            <v>6 (6.3)</v>
          </cell>
          <cell r="F386">
            <v>45768.688194444447</v>
          </cell>
          <cell r="I386">
            <v>5.05</v>
          </cell>
        </row>
        <row r="387">
          <cell r="B387" t="str">
            <v>Южные электросети
РЭС Гатчина</v>
          </cell>
          <cell r="E387" t="str">
            <v>10 (10.5)</v>
          </cell>
          <cell r="F387">
            <v>45768.769444444442</v>
          </cell>
          <cell r="I387">
            <v>0.7</v>
          </cell>
        </row>
        <row r="388">
          <cell r="B388" t="str">
            <v>Восточные электросети
РЭС Волхов</v>
          </cell>
          <cell r="E388" t="str">
            <v>10 (10.5)</v>
          </cell>
          <cell r="F388">
            <v>45768.795138888891</v>
          </cell>
          <cell r="I388">
            <v>0.42</v>
          </cell>
        </row>
        <row r="389">
          <cell r="B389" t="str">
            <v>Восточные электросети
РЭС Кириши</v>
          </cell>
          <cell r="E389" t="str">
            <v>10 (10.5)</v>
          </cell>
          <cell r="F389">
            <v>45770.605555555558</v>
          </cell>
          <cell r="I389">
            <v>2.13</v>
          </cell>
        </row>
        <row r="390">
          <cell r="B390" t="str">
            <v>Северные электросети
РЭС Выборг</v>
          </cell>
          <cell r="E390" t="str">
            <v>10 (10.5)</v>
          </cell>
          <cell r="F390">
            <v>45770.620138888888</v>
          </cell>
          <cell r="I390">
            <v>2.2799999999999998</v>
          </cell>
        </row>
        <row r="391">
          <cell r="B391" t="str">
            <v>Центральные электросети
РЭС Тосно</v>
          </cell>
          <cell r="E391">
            <v>0.38</v>
          </cell>
          <cell r="F391">
            <v>45770.625694444447</v>
          </cell>
          <cell r="I391">
            <v>1.9</v>
          </cell>
        </row>
        <row r="392">
          <cell r="B392" t="str">
            <v>Пригородные электросети
РЭС Сертолово</v>
          </cell>
          <cell r="E392" t="str">
            <v>10 (10.5)</v>
          </cell>
          <cell r="F392">
            <v>45771.438194444447</v>
          </cell>
          <cell r="I392">
            <v>2.57</v>
          </cell>
        </row>
        <row r="393">
          <cell r="B393" t="str">
            <v>Северные электросети
РЭС Рощинский</v>
          </cell>
          <cell r="E393" t="str">
            <v>10 (10.5)</v>
          </cell>
          <cell r="F393">
            <v>45772.341666666667</v>
          </cell>
          <cell r="I393">
            <v>3.92</v>
          </cell>
        </row>
        <row r="394">
          <cell r="B394" t="str">
            <v>Центральные электросети
РЭС Тосно</v>
          </cell>
          <cell r="E394" t="str">
            <v>10 (10.5)</v>
          </cell>
          <cell r="F394">
            <v>45772.34375</v>
          </cell>
          <cell r="I394">
            <v>2.2999999999999998</v>
          </cell>
        </row>
        <row r="395">
          <cell r="B395" t="str">
            <v>Пригородные электросети
РЭС Всеволожск</v>
          </cell>
          <cell r="E395" t="str">
            <v>10 (10.5)</v>
          </cell>
          <cell r="F395">
            <v>45772.465277777781</v>
          </cell>
          <cell r="I395">
            <v>0.12</v>
          </cell>
        </row>
        <row r="396">
          <cell r="B396" t="str">
            <v>Центральные электросети
РЭС Тосно</v>
          </cell>
          <cell r="E396" t="str">
            <v>6 (6.3)</v>
          </cell>
          <cell r="F396">
            <v>45772.805555555555</v>
          </cell>
          <cell r="I396">
            <v>1.88</v>
          </cell>
        </row>
        <row r="397">
          <cell r="B397" t="str">
            <v>Северные электросети
РЭС Рощинский</v>
          </cell>
          <cell r="E397" t="str">
            <v>10 (10.5)</v>
          </cell>
          <cell r="F397">
            <v>45773.5625</v>
          </cell>
          <cell r="I397">
            <v>8.83</v>
          </cell>
        </row>
        <row r="398">
          <cell r="B398" t="str">
            <v>Центральные электросети
РЭС Отрадное</v>
          </cell>
          <cell r="E398" t="str">
            <v>10 (10.5)</v>
          </cell>
          <cell r="F398">
            <v>45773.587500000001</v>
          </cell>
          <cell r="I398">
            <v>1.1299999999999999</v>
          </cell>
        </row>
        <row r="399">
          <cell r="B399" t="str">
            <v>Северные электросети
РЭС Рощинский</v>
          </cell>
          <cell r="E399" t="str">
            <v>10 (10.5)</v>
          </cell>
          <cell r="F399">
            <v>45773.607638888891</v>
          </cell>
          <cell r="I399">
            <v>4.92</v>
          </cell>
        </row>
        <row r="400">
          <cell r="B400" t="str">
            <v>Центральные электросети
РЭС Тосно</v>
          </cell>
          <cell r="E400" t="str">
            <v>6 (6.3)</v>
          </cell>
          <cell r="F400">
            <v>45773.677083333336</v>
          </cell>
          <cell r="I400">
            <v>1.5</v>
          </cell>
        </row>
        <row r="401">
          <cell r="B401" t="str">
            <v>Южные электросети
РЭС Луга</v>
          </cell>
          <cell r="E401" t="str">
            <v>10 (10.5)</v>
          </cell>
          <cell r="F401">
            <v>45773.697916666664</v>
          </cell>
          <cell r="I401">
            <v>0.42</v>
          </cell>
        </row>
        <row r="402">
          <cell r="B402" t="str">
            <v>Восточные электросети
РЭС Волхов</v>
          </cell>
          <cell r="E402" t="str">
            <v>10 (10.5)</v>
          </cell>
          <cell r="F402">
            <v>45774.197916666664</v>
          </cell>
          <cell r="I402">
            <v>0.83</v>
          </cell>
        </row>
        <row r="403">
          <cell r="B403" t="str">
            <v>Центральные электросети
РЭС Отрадное</v>
          </cell>
          <cell r="E403">
            <v>0.38</v>
          </cell>
          <cell r="F403">
            <v>45774.59375</v>
          </cell>
          <cell r="I403">
            <v>1.08</v>
          </cell>
        </row>
        <row r="404">
          <cell r="B404" t="str">
            <v>Центральные электросети
РЭС Тосно</v>
          </cell>
          <cell r="E404" t="str">
            <v>6 (6.3)</v>
          </cell>
          <cell r="F404">
            <v>45775.456250000003</v>
          </cell>
          <cell r="I404">
            <v>0.82</v>
          </cell>
        </row>
        <row r="405">
          <cell r="B405" t="str">
            <v>Пригородные электросети
РЭС Всеволожск</v>
          </cell>
          <cell r="E405" t="str">
            <v>6 (6.3)</v>
          </cell>
          <cell r="F405">
            <v>45775.458333333336</v>
          </cell>
          <cell r="I405">
            <v>1.75</v>
          </cell>
        </row>
        <row r="406">
          <cell r="B406" t="str">
            <v>Западные электросети
РЭС Волосово</v>
          </cell>
          <cell r="E406">
            <v>0.38</v>
          </cell>
          <cell r="F406">
            <v>45775.722222222219</v>
          </cell>
          <cell r="I406">
            <v>1.03</v>
          </cell>
        </row>
        <row r="407">
          <cell r="B407" t="str">
            <v>Центральные электросети
РЭС Тосно</v>
          </cell>
          <cell r="E407" t="str">
            <v>10 (10.5)</v>
          </cell>
          <cell r="F407">
            <v>45775.940972222219</v>
          </cell>
          <cell r="I407">
            <v>3.48</v>
          </cell>
        </row>
        <row r="408">
          <cell r="B408" t="str">
            <v>Центральные электросети
РЭС Отрадное</v>
          </cell>
          <cell r="E408">
            <v>0.38</v>
          </cell>
          <cell r="F408">
            <v>45776.420138888891</v>
          </cell>
          <cell r="I408">
            <v>7.8</v>
          </cell>
        </row>
        <row r="409">
          <cell r="B409" t="str">
            <v>Южные электросети
РЭС Гатчина</v>
          </cell>
          <cell r="E409" t="str">
            <v>6 (6.3)</v>
          </cell>
          <cell r="F409">
            <v>45776.597222222219</v>
          </cell>
          <cell r="I409">
            <v>0.83</v>
          </cell>
        </row>
        <row r="410">
          <cell r="B410" t="str">
            <v>Южные электросети
РЭС Оредежский</v>
          </cell>
          <cell r="E410" t="str">
            <v>10 (10.5)</v>
          </cell>
          <cell r="F410">
            <v>45776.875</v>
          </cell>
          <cell r="I410">
            <v>6.5</v>
          </cell>
        </row>
        <row r="411">
          <cell r="B411" t="str">
            <v>Северные электросети
РЭС Рощинский</v>
          </cell>
          <cell r="E411" t="str">
            <v>10 (10.5)</v>
          </cell>
          <cell r="F411">
            <v>45777.048611111109</v>
          </cell>
          <cell r="I411">
            <v>4.03</v>
          </cell>
        </row>
        <row r="412">
          <cell r="B412" t="str">
            <v>Пригородные электросети
РЭС Всеволожск</v>
          </cell>
          <cell r="E412" t="str">
            <v>10 (10.5)</v>
          </cell>
          <cell r="F412">
            <v>45777.62777777778</v>
          </cell>
          <cell r="I412">
            <v>0.4</v>
          </cell>
        </row>
        <row r="413">
          <cell r="B413" t="str">
            <v>Северные электросети
РЭС Выборг</v>
          </cell>
          <cell r="E413" t="str">
            <v>10 (10.5)</v>
          </cell>
          <cell r="F413">
            <v>45778.038194444445</v>
          </cell>
          <cell r="I413">
            <v>1.25</v>
          </cell>
        </row>
        <row r="414">
          <cell r="B414" t="str">
            <v>Западные электросети
РЭС Кингисепп</v>
          </cell>
          <cell r="E414" t="str">
            <v>10 (10.5)</v>
          </cell>
          <cell r="F414">
            <v>45778.505555555559</v>
          </cell>
          <cell r="I414">
            <v>7.1666666666278616</v>
          </cell>
        </row>
        <row r="415">
          <cell r="B415" t="str">
            <v>Центральные электросети
РЭС Тосно</v>
          </cell>
          <cell r="E415" t="str">
            <v>10 (10.5)</v>
          </cell>
          <cell r="F415">
            <v>45778.618055555555</v>
          </cell>
          <cell r="I415">
            <v>2.85</v>
          </cell>
        </row>
        <row r="416">
          <cell r="B416" t="str">
            <v>Западные электросети
РЭС Кингисепп</v>
          </cell>
          <cell r="E416" t="str">
            <v>10 (10.5)</v>
          </cell>
          <cell r="F416">
            <v>45778.755555555559</v>
          </cell>
          <cell r="I416">
            <v>3.12</v>
          </cell>
        </row>
        <row r="417">
          <cell r="B417" t="str">
            <v>Восточные электросети
РЭС Кириши</v>
          </cell>
          <cell r="E417">
            <v>0.38</v>
          </cell>
          <cell r="F417">
            <v>45778.840277777781</v>
          </cell>
          <cell r="I417">
            <v>1.78</v>
          </cell>
        </row>
        <row r="418">
          <cell r="B418" t="str">
            <v>Пригородные электросети
РЭС Сертолово</v>
          </cell>
          <cell r="E418" t="str">
            <v>10 (10.5)</v>
          </cell>
          <cell r="F418">
            <v>45779.645833333336</v>
          </cell>
          <cell r="I418">
            <v>0</v>
          </cell>
        </row>
        <row r="419">
          <cell r="B419" t="str">
            <v>Центральные электросети
РЭС Тосно</v>
          </cell>
          <cell r="E419" t="str">
            <v>10 (10.5)</v>
          </cell>
          <cell r="F419">
            <v>45779.850694444445</v>
          </cell>
          <cell r="I419">
            <v>3.05</v>
          </cell>
        </row>
        <row r="420">
          <cell r="B420" t="str">
            <v>Северные электросети
РЭС Южный</v>
          </cell>
          <cell r="E420" t="str">
            <v>10 (10.5)</v>
          </cell>
          <cell r="F420">
            <v>45780.057638888888</v>
          </cell>
          <cell r="I420">
            <v>10.78</v>
          </cell>
        </row>
        <row r="421">
          <cell r="B421" t="str">
            <v>Западные электросети
РЭС С.Бор</v>
          </cell>
          <cell r="E421" t="str">
            <v>10 (10.5)</v>
          </cell>
          <cell r="F421">
            <v>45780.097222222219</v>
          </cell>
          <cell r="I421">
            <v>2.33</v>
          </cell>
        </row>
        <row r="422">
          <cell r="B422" t="str">
            <v>Западные электросети
РЭС С.Бор</v>
          </cell>
          <cell r="E422" t="str">
            <v>10 (10.5)</v>
          </cell>
          <cell r="F422">
            <v>45781.083333333336</v>
          </cell>
          <cell r="I422">
            <v>0.5</v>
          </cell>
        </row>
        <row r="423">
          <cell r="B423" t="str">
            <v>Западные электросети
РЭС С.Бор</v>
          </cell>
          <cell r="E423" t="str">
            <v>10 (10.5)</v>
          </cell>
          <cell r="F423">
            <v>45781.083333333336</v>
          </cell>
          <cell r="I423">
            <v>0.5</v>
          </cell>
        </row>
        <row r="424">
          <cell r="B424" t="str">
            <v>Северные электросети
РЭС Выборг</v>
          </cell>
          <cell r="E424">
            <v>0.38</v>
          </cell>
          <cell r="F424">
            <v>45781.507638888892</v>
          </cell>
          <cell r="I424">
            <v>1.5</v>
          </cell>
        </row>
        <row r="425">
          <cell r="B425" t="str">
            <v>Центральные электросети
РЭС Отрадное</v>
          </cell>
          <cell r="E425" t="str">
            <v>10 (10.5)</v>
          </cell>
          <cell r="F425">
            <v>45781.682638888888</v>
          </cell>
          <cell r="I425">
            <v>3.28</v>
          </cell>
        </row>
        <row r="426">
          <cell r="B426" t="str">
            <v>Западные электросети
РЭС С.Бор</v>
          </cell>
          <cell r="E426" t="str">
            <v>10 (10.5)</v>
          </cell>
          <cell r="F426">
            <v>45781.95208333333</v>
          </cell>
          <cell r="I426">
            <v>1</v>
          </cell>
        </row>
        <row r="427">
          <cell r="B427" t="str">
            <v>Западные электросети
РЭС С.Бор</v>
          </cell>
          <cell r="E427" t="str">
            <v>10 (10.5)</v>
          </cell>
          <cell r="F427">
            <v>45782.20416666667</v>
          </cell>
          <cell r="I427">
            <v>1.85</v>
          </cell>
        </row>
        <row r="428">
          <cell r="B428" t="str">
            <v>Пригородные электросети
РЭС Сертолово</v>
          </cell>
          <cell r="E428" t="str">
            <v>10 (10.5)</v>
          </cell>
          <cell r="F428">
            <v>45782.552083333336</v>
          </cell>
          <cell r="I428">
            <v>0.28000000000000003</v>
          </cell>
        </row>
        <row r="429">
          <cell r="B429" t="str">
            <v>Северные электросети
РЭС Выборг</v>
          </cell>
          <cell r="E429" t="str">
            <v>10 (10.5)</v>
          </cell>
          <cell r="F429">
            <v>45783.019444444442</v>
          </cell>
          <cell r="I429">
            <v>1.98</v>
          </cell>
        </row>
        <row r="430">
          <cell r="B430" t="str">
            <v>Центральные электросети
РЭС Кировск</v>
          </cell>
          <cell r="E430" t="str">
            <v>6 (6.3)</v>
          </cell>
          <cell r="F430">
            <v>45783.484722222223</v>
          </cell>
          <cell r="I430">
            <v>2.5</v>
          </cell>
        </row>
        <row r="431">
          <cell r="B431" t="str">
            <v>Центральные электросети
РЭС Тосно</v>
          </cell>
          <cell r="E431" t="str">
            <v>10 (10.5)</v>
          </cell>
          <cell r="F431">
            <v>45784.351388888892</v>
          </cell>
          <cell r="I431">
            <v>1.03</v>
          </cell>
        </row>
        <row r="432">
          <cell r="B432" t="str">
            <v>Восточные электросети
РЭС Тихвин</v>
          </cell>
          <cell r="E432">
            <v>0.38</v>
          </cell>
          <cell r="F432">
            <v>45784.395833333336</v>
          </cell>
          <cell r="I432">
            <v>0.08</v>
          </cell>
        </row>
        <row r="433">
          <cell r="B433" t="str">
            <v>Центральные электросети
РЭС Кировск</v>
          </cell>
          <cell r="E433" t="str">
            <v>6 (6.3)</v>
          </cell>
          <cell r="F433">
            <v>45784.5</v>
          </cell>
          <cell r="I433">
            <v>1.9</v>
          </cell>
        </row>
        <row r="434">
          <cell r="B434" t="str">
            <v>Пригородные электросети
РЭС Всеволожск</v>
          </cell>
          <cell r="E434" t="str">
            <v>10 (10.5)</v>
          </cell>
          <cell r="F434">
            <v>45784.618055555555</v>
          </cell>
          <cell r="I434">
            <v>2.6</v>
          </cell>
        </row>
        <row r="435">
          <cell r="B435" t="str">
            <v>Центральные электросети
РЭС Кировск</v>
          </cell>
          <cell r="E435" t="str">
            <v>6 (6.3)</v>
          </cell>
          <cell r="F435">
            <v>45784.638888888891</v>
          </cell>
          <cell r="I435">
            <v>4.92</v>
          </cell>
        </row>
        <row r="436">
          <cell r="B436" t="str">
            <v>Пригородные электросети
РЭС Сертолово</v>
          </cell>
          <cell r="E436" t="str">
            <v>10 (10.5)</v>
          </cell>
          <cell r="F436">
            <v>45785.72152777778</v>
          </cell>
          <cell r="I436">
            <v>8.1199999999999992</v>
          </cell>
        </row>
        <row r="437">
          <cell r="B437" t="str">
            <v>Северные электросети
РЭС Выборг</v>
          </cell>
          <cell r="E437" t="str">
            <v>6 (6.3)</v>
          </cell>
          <cell r="F437">
            <v>45785.993055555555</v>
          </cell>
          <cell r="I437">
            <v>9.0500000000000007</v>
          </cell>
        </row>
        <row r="438">
          <cell r="B438" t="str">
            <v>Восточные электросети
РЭС Л.Поле</v>
          </cell>
          <cell r="E438" t="str">
            <v>10 (10.5)</v>
          </cell>
          <cell r="F438">
            <v>45786.267361111109</v>
          </cell>
          <cell r="I438">
            <v>1.22</v>
          </cell>
        </row>
        <row r="439">
          <cell r="B439" t="str">
            <v>Центральные электросети
РЭС Тосно</v>
          </cell>
          <cell r="E439">
            <v>0.38</v>
          </cell>
          <cell r="F439">
            <v>45786.413194444445</v>
          </cell>
          <cell r="I439">
            <v>0.97</v>
          </cell>
        </row>
        <row r="440">
          <cell r="B440" t="str">
            <v>Восточные электросети
РЭС Тихвин</v>
          </cell>
          <cell r="E440" t="str">
            <v>10 (10.5)</v>
          </cell>
          <cell r="F440">
            <v>45787.357638888891</v>
          </cell>
          <cell r="I440">
            <v>0.17</v>
          </cell>
        </row>
        <row r="441">
          <cell r="B441" t="str">
            <v>Северные электросети
РЭС Рощинский</v>
          </cell>
          <cell r="E441" t="str">
            <v>10 (10.5)</v>
          </cell>
          <cell r="F441">
            <v>45787.617361111108</v>
          </cell>
          <cell r="I441">
            <v>9.3699999999999992</v>
          </cell>
        </row>
        <row r="442">
          <cell r="B442" t="str">
            <v>Западные электросети
РЭС Кингисепп</v>
          </cell>
          <cell r="E442" t="str">
            <v>10 (10.5)</v>
          </cell>
          <cell r="F442">
            <v>45788.055555555555</v>
          </cell>
          <cell r="I442">
            <v>7.37</v>
          </cell>
        </row>
        <row r="443">
          <cell r="B443" t="str">
            <v>Восточные электросети
РЭС Тихвин</v>
          </cell>
          <cell r="E443" t="str">
            <v>10 (10.5)</v>
          </cell>
          <cell r="F443">
            <v>45788.680555555555</v>
          </cell>
          <cell r="I443">
            <v>2</v>
          </cell>
        </row>
        <row r="444">
          <cell r="B444" t="str">
            <v>Западные электросети
РЭС С.Бор</v>
          </cell>
          <cell r="E444" t="str">
            <v>10 (10.5)</v>
          </cell>
          <cell r="F444">
            <v>45789.147916666669</v>
          </cell>
          <cell r="I444">
            <v>0.42</v>
          </cell>
        </row>
        <row r="445">
          <cell r="B445" t="str">
            <v>Центральные электросети
РЭС Тосно</v>
          </cell>
          <cell r="E445" t="str">
            <v>10 (10.5)</v>
          </cell>
          <cell r="F445">
            <v>45789.430555555555</v>
          </cell>
          <cell r="I445">
            <v>0</v>
          </cell>
        </row>
        <row r="446">
          <cell r="B446" t="str">
            <v>Северные электросети
РЭС Южный</v>
          </cell>
          <cell r="E446" t="str">
            <v>10 (10.5)</v>
          </cell>
          <cell r="F446">
            <v>45789.740277777775</v>
          </cell>
          <cell r="I446">
            <v>21.07</v>
          </cell>
        </row>
        <row r="447">
          <cell r="B447" t="str">
            <v>Западные электросети
РЭС Кингисепп</v>
          </cell>
          <cell r="E447" t="str">
            <v>10 (10.5)</v>
          </cell>
          <cell r="F447">
            <v>45790.207638888889</v>
          </cell>
          <cell r="I447">
            <v>2.87</v>
          </cell>
        </row>
        <row r="448">
          <cell r="B448" t="str">
            <v>Южные электросети
РЭС Оредежский</v>
          </cell>
          <cell r="E448" t="str">
            <v>10 (10.5)</v>
          </cell>
          <cell r="F448">
            <v>45790.597222222219</v>
          </cell>
          <cell r="I448">
            <v>1.1499999999999999</v>
          </cell>
        </row>
        <row r="449">
          <cell r="B449" t="str">
            <v>Центральные электросети
РЭС Отрадное</v>
          </cell>
          <cell r="E449" t="str">
            <v>10 (10.5)</v>
          </cell>
          <cell r="F449">
            <v>45790.704861111109</v>
          </cell>
          <cell r="I449">
            <v>3.28</v>
          </cell>
        </row>
        <row r="450">
          <cell r="B450" t="str">
            <v>Восточные электросети
РЭС Подпорожье</v>
          </cell>
          <cell r="E450" t="str">
            <v>10 (10.5)</v>
          </cell>
          <cell r="F450">
            <v>45793.395833333336</v>
          </cell>
          <cell r="I450">
            <v>0.5</v>
          </cell>
        </row>
        <row r="451">
          <cell r="B451" t="str">
            <v>Пригородные электросети
РЭС Сертолово</v>
          </cell>
          <cell r="E451" t="str">
            <v>10 (10.5)</v>
          </cell>
          <cell r="F451">
            <v>45793.484027777777</v>
          </cell>
          <cell r="I451">
            <v>7.67</v>
          </cell>
        </row>
        <row r="452">
          <cell r="B452" t="str">
            <v>Южные электросети
РЭС Гатчина</v>
          </cell>
          <cell r="E452" t="str">
            <v>6 (6.3)</v>
          </cell>
          <cell r="F452">
            <v>45793.486805555556</v>
          </cell>
          <cell r="I452">
            <v>1.45</v>
          </cell>
        </row>
        <row r="453">
          <cell r="B453" t="str">
            <v>Южные электросети
РЭС Гатчина</v>
          </cell>
          <cell r="E453" t="str">
            <v>6 (6.3)</v>
          </cell>
          <cell r="F453">
            <v>45793.486805555556</v>
          </cell>
          <cell r="I453">
            <v>1.45</v>
          </cell>
        </row>
        <row r="454">
          <cell r="B454" t="str">
            <v>Центральные электросети
РЭС Тосно</v>
          </cell>
          <cell r="E454">
            <v>0.38</v>
          </cell>
          <cell r="F454">
            <v>45793.833333333336</v>
          </cell>
          <cell r="I454">
            <v>1.17</v>
          </cell>
        </row>
        <row r="455">
          <cell r="B455" t="str">
            <v>Северные электросети
РЭС Выборг</v>
          </cell>
          <cell r="E455" t="str">
            <v>10 (10.5)</v>
          </cell>
          <cell r="F455">
            <v>45794.327777777777</v>
          </cell>
          <cell r="I455">
            <v>0.13</v>
          </cell>
        </row>
        <row r="456">
          <cell r="B456" t="str">
            <v>Центральные электросети
РЭС Тосно</v>
          </cell>
          <cell r="E456" t="str">
            <v>6 (6.3)</v>
          </cell>
          <cell r="F456">
            <v>45794.472222222219</v>
          </cell>
          <cell r="I456">
            <v>0</v>
          </cell>
        </row>
        <row r="457">
          <cell r="B457" t="str">
            <v>Центральные электросети
РЭС Кировск</v>
          </cell>
          <cell r="E457" t="str">
            <v>10 (10.5)</v>
          </cell>
          <cell r="F457">
            <v>45794.501388888886</v>
          </cell>
          <cell r="I457">
            <v>0.68</v>
          </cell>
        </row>
        <row r="458">
          <cell r="B458" t="str">
            <v>Центральные электросети
РЭС Тосно</v>
          </cell>
          <cell r="E458" t="str">
            <v>10 (10.5)</v>
          </cell>
          <cell r="F458">
            <v>45794.753472222219</v>
          </cell>
          <cell r="I458">
            <v>0.62</v>
          </cell>
        </row>
        <row r="459">
          <cell r="B459" t="str">
            <v>Южные электросети
РЭС Гатчина</v>
          </cell>
          <cell r="E459" t="str">
            <v>6 (6.3)</v>
          </cell>
          <cell r="F459">
            <v>45795.4375</v>
          </cell>
          <cell r="I459">
            <v>5.17</v>
          </cell>
        </row>
        <row r="460">
          <cell r="B460" t="str">
            <v>Центральные электросети
РЭС Тосно</v>
          </cell>
          <cell r="E460" t="str">
            <v>10 (10.5)</v>
          </cell>
          <cell r="F460">
            <v>45795.725694444445</v>
          </cell>
          <cell r="I460">
            <v>0.28000000000000003</v>
          </cell>
        </row>
        <row r="461">
          <cell r="B461" t="str">
            <v>Центральные электросети
РЭС Кировск</v>
          </cell>
          <cell r="E461" t="str">
            <v>10 (10.5)</v>
          </cell>
          <cell r="F461">
            <v>45795.731249999997</v>
          </cell>
          <cell r="I461">
            <v>0.63</v>
          </cell>
        </row>
        <row r="462">
          <cell r="B462" t="str">
            <v>Восточные электросети
РЭС Кириши</v>
          </cell>
          <cell r="E462" t="str">
            <v>10 (10.5)</v>
          </cell>
          <cell r="F462">
            <v>45796.135416666664</v>
          </cell>
          <cell r="I462">
            <v>2.5299999999999998</v>
          </cell>
        </row>
        <row r="463">
          <cell r="B463" t="str">
            <v>Восточные электросети
РЭС Кириши</v>
          </cell>
          <cell r="E463" t="str">
            <v>10 (10.5)</v>
          </cell>
          <cell r="F463">
            <v>45796.135416666664</v>
          </cell>
          <cell r="I463">
            <v>6.1</v>
          </cell>
        </row>
        <row r="464">
          <cell r="B464" t="str">
            <v>Восточные электросети
РЭС Кириши</v>
          </cell>
          <cell r="E464" t="str">
            <v>10 (10.5)</v>
          </cell>
          <cell r="F464">
            <v>45796.135416666664</v>
          </cell>
          <cell r="I464">
            <v>5.57</v>
          </cell>
        </row>
        <row r="465">
          <cell r="B465" t="str">
            <v>Восточные электросети
РЭС Тихвин</v>
          </cell>
          <cell r="E465">
            <v>0.38</v>
          </cell>
          <cell r="F465">
            <v>45796.652777777781</v>
          </cell>
          <cell r="I465">
            <v>0.2</v>
          </cell>
        </row>
        <row r="466">
          <cell r="B466" t="str">
            <v>Пригородные электросети
РЭС Всеволожск</v>
          </cell>
          <cell r="E466" t="str">
            <v>10 (10.5)</v>
          </cell>
          <cell r="F466">
            <v>45797.416666666664</v>
          </cell>
          <cell r="I466">
            <v>0.5</v>
          </cell>
        </row>
        <row r="467">
          <cell r="B467" t="str">
            <v>Восточные электросети
РЭС Волхов</v>
          </cell>
          <cell r="E467" t="str">
            <v>10 (10.5)</v>
          </cell>
          <cell r="F467">
            <v>45797.482638888891</v>
          </cell>
          <cell r="I467">
            <v>0.17</v>
          </cell>
        </row>
        <row r="468">
          <cell r="B468" t="str">
            <v>Центральные электросети
РЭС Кировск</v>
          </cell>
          <cell r="E468" t="str">
            <v>10 (10.5)</v>
          </cell>
          <cell r="F468">
            <v>45797.509722222225</v>
          </cell>
          <cell r="I468">
            <v>3.55</v>
          </cell>
        </row>
        <row r="469">
          <cell r="B469" t="str">
            <v>Центральные электросети
РЭС Кировск</v>
          </cell>
          <cell r="E469" t="str">
            <v>6 (6.3)</v>
          </cell>
          <cell r="F469">
            <v>45797.673611111109</v>
          </cell>
          <cell r="I469">
            <v>1.2</v>
          </cell>
        </row>
        <row r="470">
          <cell r="B470" t="str">
            <v>Западные электросети
РЭС С.Бор</v>
          </cell>
          <cell r="E470">
            <v>110</v>
          </cell>
          <cell r="F470">
            <v>45797.701388888891</v>
          </cell>
          <cell r="I470">
            <v>0.88</v>
          </cell>
        </row>
        <row r="471">
          <cell r="B471" t="str">
            <v>Пригородные электросети
РЭС Сертолово</v>
          </cell>
          <cell r="E471" t="str">
            <v>10 (10.5)</v>
          </cell>
          <cell r="F471">
            <v>45798.352083333331</v>
          </cell>
          <cell r="I471">
            <v>0</v>
          </cell>
        </row>
        <row r="472">
          <cell r="B472" t="str">
            <v>Центральные электросети
РЭС Кировск</v>
          </cell>
          <cell r="E472" t="str">
            <v>10 (10.5)</v>
          </cell>
          <cell r="F472">
            <v>45798.786111111112</v>
          </cell>
          <cell r="I472">
            <v>2.2999999999999998</v>
          </cell>
        </row>
        <row r="473">
          <cell r="B473" t="str">
            <v>Восточные электросети
РЭС Л.Поле</v>
          </cell>
          <cell r="E473" t="str">
            <v>10 (10.5)</v>
          </cell>
          <cell r="F473">
            <v>45799.330555555556</v>
          </cell>
          <cell r="I473">
            <v>0.55000000000000004</v>
          </cell>
        </row>
        <row r="474">
          <cell r="B474" t="str">
            <v>Центральные электросети
РЭС Кировск</v>
          </cell>
          <cell r="E474" t="str">
            <v>6 (6.3)</v>
          </cell>
          <cell r="F474">
            <v>45799.602777777778</v>
          </cell>
          <cell r="I474">
            <v>10.33</v>
          </cell>
        </row>
        <row r="475">
          <cell r="B475" t="str">
            <v>Южные электросети
РЭС Гатчина</v>
          </cell>
          <cell r="E475" t="str">
            <v>6 (6.3)</v>
          </cell>
          <cell r="F475">
            <v>45799.6875</v>
          </cell>
          <cell r="I475">
            <v>0.97</v>
          </cell>
        </row>
        <row r="476">
          <cell r="B476" t="str">
            <v>Южные электросети
РЭС Гатчина</v>
          </cell>
          <cell r="E476" t="str">
            <v>6 (6.3)</v>
          </cell>
          <cell r="F476">
            <v>45799.763888888891</v>
          </cell>
          <cell r="I476">
            <v>1.03</v>
          </cell>
        </row>
        <row r="477">
          <cell r="B477" t="str">
            <v>Восточные электросети
РЭС Тихвин</v>
          </cell>
          <cell r="E477">
            <v>0.38</v>
          </cell>
          <cell r="F477">
            <v>45800.46875</v>
          </cell>
          <cell r="I477">
            <v>0.33</v>
          </cell>
        </row>
        <row r="478">
          <cell r="B478" t="str">
            <v>Южные электросети
РЭС Луга</v>
          </cell>
          <cell r="E478" t="str">
            <v>10 (10.5)</v>
          </cell>
          <cell r="F478">
            <v>45800.631944444445</v>
          </cell>
          <cell r="I478">
            <v>2.17</v>
          </cell>
        </row>
        <row r="479">
          <cell r="B479" t="str">
            <v>Западные электросети
РЭС Кингисепп</v>
          </cell>
          <cell r="E479" t="str">
            <v>10 (10.5)</v>
          </cell>
          <cell r="F479">
            <v>45801.064583333333</v>
          </cell>
          <cell r="I479">
            <v>1.4</v>
          </cell>
        </row>
        <row r="480">
          <cell r="B480" t="str">
            <v>Западные электросети
РЭС Кингисепп</v>
          </cell>
          <cell r="E480" t="str">
            <v>10 (10.5)</v>
          </cell>
          <cell r="F480">
            <v>45801.064583333333</v>
          </cell>
          <cell r="I480">
            <v>4.5</v>
          </cell>
        </row>
        <row r="481">
          <cell r="B481" t="str">
            <v>Западные электросети
РЭС С.Бор</v>
          </cell>
          <cell r="E481" t="str">
            <v>10 (10.5)</v>
          </cell>
          <cell r="F481">
            <v>45801.069444444445</v>
          </cell>
          <cell r="I481">
            <v>1.72</v>
          </cell>
        </row>
        <row r="482">
          <cell r="B482" t="str">
            <v>Центральные электросети
РЭС Кировск</v>
          </cell>
          <cell r="E482" t="str">
            <v>10 (10.5)</v>
          </cell>
          <cell r="F482">
            <v>45801.541666666664</v>
          </cell>
          <cell r="I482">
            <v>0.53</v>
          </cell>
        </row>
        <row r="483">
          <cell r="B483" t="str">
            <v>Западные электросети
РЭС Волосово</v>
          </cell>
          <cell r="E483" t="str">
            <v>10 (10.5)</v>
          </cell>
          <cell r="F483">
            <v>45801.930555555555</v>
          </cell>
          <cell r="I483">
            <v>1.2333333333372138</v>
          </cell>
        </row>
        <row r="484">
          <cell r="B484" t="str">
            <v>Пригородные электросети
РЭС Сертолово</v>
          </cell>
          <cell r="E484" t="str">
            <v>10 (10.5)</v>
          </cell>
          <cell r="F484">
            <v>45801.986805555556</v>
          </cell>
          <cell r="I484">
            <v>4.3</v>
          </cell>
        </row>
        <row r="485">
          <cell r="B485" t="str">
            <v>Пригородные электросети
РЭС Сертолово</v>
          </cell>
          <cell r="E485" t="str">
            <v>10 (10.5)</v>
          </cell>
          <cell r="F485">
            <v>45801.986805555556</v>
          </cell>
          <cell r="I485">
            <v>0.92</v>
          </cell>
        </row>
        <row r="486">
          <cell r="B486" t="str">
            <v>Южные электросети
РЭС Луга</v>
          </cell>
          <cell r="E486" t="str">
            <v>10 (10.5)</v>
          </cell>
          <cell r="F486">
            <v>45802.316666666666</v>
          </cell>
          <cell r="I486">
            <v>0.52</v>
          </cell>
        </row>
        <row r="487">
          <cell r="B487" t="str">
            <v>Западные электросети
РЭС С.Бор</v>
          </cell>
          <cell r="E487" t="str">
            <v>10 (10.5)</v>
          </cell>
          <cell r="F487">
            <v>45802.489583333336</v>
          </cell>
          <cell r="I487">
            <v>0.23</v>
          </cell>
        </row>
        <row r="488">
          <cell r="B488" t="str">
            <v>Южные электросети
РЭС Оредежский</v>
          </cell>
          <cell r="E488" t="str">
            <v>10 (10.5)</v>
          </cell>
          <cell r="F488">
            <v>45802.642361111109</v>
          </cell>
          <cell r="I488">
            <v>5.38</v>
          </cell>
        </row>
        <row r="489">
          <cell r="B489" t="str">
            <v>Южные электросети
РЭС Оредежский</v>
          </cell>
          <cell r="E489" t="str">
            <v>10 (10.5)</v>
          </cell>
          <cell r="F489">
            <v>45802.642361111109</v>
          </cell>
          <cell r="I489">
            <v>12.03</v>
          </cell>
        </row>
        <row r="490">
          <cell r="B490" t="str">
            <v>Южные электросети
РЭС Гатчина</v>
          </cell>
          <cell r="E490" t="str">
            <v>6 (6.3)</v>
          </cell>
          <cell r="F490">
            <v>45802.784722222219</v>
          </cell>
          <cell r="I490">
            <v>1.6</v>
          </cell>
        </row>
        <row r="491">
          <cell r="B491" t="str">
            <v>Восточные электросети
РЭС Кириши</v>
          </cell>
          <cell r="E491" t="str">
            <v>10 (10.5)</v>
          </cell>
          <cell r="F491">
            <v>45803.219444444447</v>
          </cell>
          <cell r="I491">
            <v>0.93</v>
          </cell>
        </row>
        <row r="492">
          <cell r="B492" t="str">
            <v>Северные электросети
РЭС Южный</v>
          </cell>
          <cell r="E492" t="str">
            <v>10 (10.5)</v>
          </cell>
          <cell r="F492">
            <v>45803.25</v>
          </cell>
          <cell r="I492">
            <v>2</v>
          </cell>
        </row>
        <row r="493">
          <cell r="B493" t="str">
            <v>Центральные электросети
РЭС Тосно</v>
          </cell>
          <cell r="E493" t="str">
            <v>6 (6.3)</v>
          </cell>
          <cell r="F493">
            <v>45803.666666666664</v>
          </cell>
          <cell r="I493">
            <v>2.48</v>
          </cell>
        </row>
        <row r="494">
          <cell r="B494" t="str">
            <v>Пригородные электросети
РЭС Всеволожск</v>
          </cell>
          <cell r="E494" t="str">
            <v>10 (10.5)</v>
          </cell>
          <cell r="F494">
            <v>45803.815972222219</v>
          </cell>
          <cell r="I494">
            <v>1.5</v>
          </cell>
        </row>
        <row r="495">
          <cell r="B495" t="str">
            <v>Южные электросети
РЭС Луга</v>
          </cell>
          <cell r="E495">
            <v>0.38</v>
          </cell>
          <cell r="F495">
            <v>45803.927083333336</v>
          </cell>
          <cell r="I495">
            <v>2.33</v>
          </cell>
        </row>
        <row r="496">
          <cell r="B496" t="str">
            <v>Западные электросети
РЭС Волосово</v>
          </cell>
          <cell r="E496" t="str">
            <v>10 (10.5)</v>
          </cell>
          <cell r="F496">
            <v>45803.979166666664</v>
          </cell>
          <cell r="I496">
            <v>2.63</v>
          </cell>
        </row>
        <row r="497">
          <cell r="B497" t="str">
            <v>Центральные электросети
РЭС Тосно</v>
          </cell>
          <cell r="E497" t="str">
            <v>6 (6.3)</v>
          </cell>
          <cell r="F497">
            <v>45804.461805555555</v>
          </cell>
          <cell r="I497">
            <v>1.67</v>
          </cell>
        </row>
        <row r="498">
          <cell r="B498" t="str">
            <v>Центральные электросети
РЭС Тосно</v>
          </cell>
          <cell r="E498" t="str">
            <v>10 (10.5)</v>
          </cell>
          <cell r="F498">
            <v>45804.493055555555</v>
          </cell>
          <cell r="I498">
            <v>2</v>
          </cell>
        </row>
        <row r="499">
          <cell r="B499" t="str">
            <v>Северные электросети
РЭС Выборг</v>
          </cell>
          <cell r="E499" t="str">
            <v>10 (10.5)</v>
          </cell>
          <cell r="F499">
            <v>45804.758333333331</v>
          </cell>
          <cell r="I499">
            <v>0</v>
          </cell>
        </row>
        <row r="500">
          <cell r="B500" t="str">
            <v>Восточные электросети
РЭС Волхов</v>
          </cell>
          <cell r="E500" t="str">
            <v>10 (10.5)</v>
          </cell>
          <cell r="F500">
            <v>45805.502083333333</v>
          </cell>
          <cell r="I500">
            <v>7.53</v>
          </cell>
        </row>
        <row r="501">
          <cell r="B501" t="str">
            <v>Южные электросети
РЭС Луга</v>
          </cell>
          <cell r="E501" t="str">
            <v>10 (10.5)</v>
          </cell>
          <cell r="F501">
            <v>45805.6875</v>
          </cell>
          <cell r="I501">
            <v>1.5</v>
          </cell>
        </row>
        <row r="502">
          <cell r="B502" t="str">
            <v>Северные электросети
РЭС Выборг</v>
          </cell>
          <cell r="E502" t="str">
            <v>10 (10.5)</v>
          </cell>
          <cell r="F502">
            <v>45806.256249999999</v>
          </cell>
          <cell r="I502">
            <v>3.55</v>
          </cell>
        </row>
        <row r="503">
          <cell r="B503" t="str">
            <v>Северные электросети
РЭС Выборг</v>
          </cell>
          <cell r="E503" t="str">
            <v>10 (10.5)</v>
          </cell>
          <cell r="F503">
            <v>45806.256249999999</v>
          </cell>
          <cell r="I503">
            <v>0</v>
          </cell>
        </row>
        <row r="504">
          <cell r="B504" t="str">
            <v>Южные электросети
РЭС Оредежский</v>
          </cell>
          <cell r="E504" t="str">
            <v>10 (10.5)</v>
          </cell>
          <cell r="F504">
            <v>45806.395833333336</v>
          </cell>
          <cell r="I504">
            <v>5.42</v>
          </cell>
        </row>
        <row r="505">
          <cell r="B505" t="str">
            <v>Южные электросети
РЭС Луга</v>
          </cell>
          <cell r="E505" t="str">
            <v>10 (10.5)</v>
          </cell>
          <cell r="F505">
            <v>45806.461111111108</v>
          </cell>
          <cell r="I505">
            <v>1.63</v>
          </cell>
        </row>
        <row r="506">
          <cell r="B506" t="str">
            <v>Западные электросети
РЭС Кингисепп</v>
          </cell>
          <cell r="E506" t="str">
            <v>10 (10.5)</v>
          </cell>
          <cell r="F506">
            <v>45806.479166666664</v>
          </cell>
          <cell r="I506">
            <v>5.13</v>
          </cell>
        </row>
        <row r="507">
          <cell r="B507" t="str">
            <v>Восточные электросети
РЭС Тихвин</v>
          </cell>
          <cell r="E507" t="str">
            <v>10 (10.5)</v>
          </cell>
          <cell r="F507">
            <v>45806.517361111109</v>
          </cell>
          <cell r="I507">
            <v>2.42</v>
          </cell>
        </row>
        <row r="508">
          <cell r="B508" t="str">
            <v>Северные электросети
РЭС Северный</v>
          </cell>
          <cell r="E508" t="str">
            <v>10 (10.5)</v>
          </cell>
          <cell r="F508">
            <v>45806.621527777781</v>
          </cell>
          <cell r="I508">
            <v>3.25</v>
          </cell>
        </row>
        <row r="509">
          <cell r="B509" t="str">
            <v>Центральные электросети
РЭС Тосно</v>
          </cell>
          <cell r="E509">
            <v>110</v>
          </cell>
          <cell r="F509">
            <v>45806.751388888886</v>
          </cell>
          <cell r="I509">
            <v>2.2200000000000002</v>
          </cell>
        </row>
        <row r="510">
          <cell r="B510" t="str">
            <v>Северные электросети
РЭС Рощинский</v>
          </cell>
          <cell r="E510" t="str">
            <v>10 (10.5)</v>
          </cell>
          <cell r="F510">
            <v>45807.431944444441</v>
          </cell>
          <cell r="I510">
            <v>1.67</v>
          </cell>
        </row>
        <row r="511">
          <cell r="B511" t="str">
            <v>Западные электросети
РЭС Кингисепп</v>
          </cell>
          <cell r="E511" t="str">
            <v>10 (10.5)</v>
          </cell>
          <cell r="F511">
            <v>45807.466666666667</v>
          </cell>
          <cell r="I511">
            <v>3.92</v>
          </cell>
        </row>
        <row r="512">
          <cell r="B512" t="str">
            <v>Северные электросети
РЭС Рощинский</v>
          </cell>
          <cell r="E512" t="str">
            <v>10 (10.5)</v>
          </cell>
          <cell r="F512">
            <v>45807.538194444445</v>
          </cell>
          <cell r="I512">
            <v>2.93</v>
          </cell>
        </row>
        <row r="513">
          <cell r="B513" t="str">
            <v>Северные электросети
РЭС Выборг</v>
          </cell>
          <cell r="E513" t="str">
            <v>10 (10.5)</v>
          </cell>
          <cell r="F513">
            <v>45807.647916666669</v>
          </cell>
          <cell r="I513">
            <v>1.57</v>
          </cell>
        </row>
        <row r="514">
          <cell r="B514" t="str">
            <v>Южные электросети
РЭС Оредежский</v>
          </cell>
          <cell r="E514" t="str">
            <v>10 (10.5)</v>
          </cell>
          <cell r="F514">
            <v>45808.510416666664</v>
          </cell>
          <cell r="I514">
            <v>1.03</v>
          </cell>
        </row>
        <row r="515">
          <cell r="B515" t="str">
            <v>Северные электросети
РЭС Южный</v>
          </cell>
          <cell r="E515" t="str">
            <v>10 (10.5)</v>
          </cell>
          <cell r="F515">
            <v>45808.64166666667</v>
          </cell>
          <cell r="I515">
            <v>0</v>
          </cell>
        </row>
        <row r="516">
          <cell r="B516" t="str">
            <v>Пригородные электросети
РЭС Сертолово</v>
          </cell>
          <cell r="E516" t="str">
            <v>10 (10.5)</v>
          </cell>
          <cell r="F516">
            <v>45809.298611111109</v>
          </cell>
          <cell r="I516">
            <v>3.55</v>
          </cell>
        </row>
        <row r="517">
          <cell r="B517" t="str">
            <v>Северные электросети
РЭС Южный</v>
          </cell>
          <cell r="E517">
            <v>0.38</v>
          </cell>
          <cell r="F517">
            <v>45809.556944444441</v>
          </cell>
          <cell r="I517">
            <v>0.83</v>
          </cell>
        </row>
        <row r="518">
          <cell r="B518" t="str">
            <v>Пригородные электросети
РЭС Всеволожск</v>
          </cell>
          <cell r="E518" t="str">
            <v>10 (10.5)</v>
          </cell>
          <cell r="F518">
            <v>45809.790277777778</v>
          </cell>
          <cell r="I518">
            <v>2.42</v>
          </cell>
        </row>
        <row r="519">
          <cell r="B519" t="str">
            <v>Пригородные электросети
РЭС Сертолово</v>
          </cell>
          <cell r="E519">
            <v>0.38</v>
          </cell>
          <cell r="F519">
            <v>45809.873611111114</v>
          </cell>
          <cell r="I519">
            <v>0</v>
          </cell>
        </row>
        <row r="520">
          <cell r="B520" t="str">
            <v>Северные электросети
РЭС Выборг</v>
          </cell>
          <cell r="E520" t="str">
            <v>10 (10.5)</v>
          </cell>
          <cell r="F520">
            <v>45810.447916666664</v>
          </cell>
          <cell r="I520">
            <v>1.27</v>
          </cell>
        </row>
        <row r="521">
          <cell r="B521" t="str">
            <v>Пригородные электросети
РЭС Всеволожск</v>
          </cell>
          <cell r="E521" t="str">
            <v>10 (10.5)</v>
          </cell>
          <cell r="F521">
            <v>45810.579861111109</v>
          </cell>
          <cell r="I521">
            <v>3.08</v>
          </cell>
        </row>
        <row r="522">
          <cell r="B522" t="str">
            <v>Пригородные электросети
РЭС Сертолово</v>
          </cell>
          <cell r="E522" t="str">
            <v>10 (10.5)</v>
          </cell>
          <cell r="F522">
            <v>45810.802083333336</v>
          </cell>
          <cell r="I522">
            <v>0</v>
          </cell>
        </row>
        <row r="523">
          <cell r="B523" t="str">
            <v>Пригородные электросети
РЭС Сертолово</v>
          </cell>
          <cell r="E523" t="str">
            <v>10 (10.5)</v>
          </cell>
          <cell r="F523">
            <v>45810.802083333336</v>
          </cell>
          <cell r="I523">
            <v>0</v>
          </cell>
        </row>
        <row r="524">
          <cell r="B524" t="str">
            <v>Восточные электросети
РЭС Кириши</v>
          </cell>
          <cell r="E524" t="str">
            <v>10 (10.5)</v>
          </cell>
          <cell r="F524">
            <v>45810.876388888886</v>
          </cell>
          <cell r="I524">
            <v>0.17</v>
          </cell>
        </row>
        <row r="525">
          <cell r="B525" t="str">
            <v>Пригородные электросети
РЭС Сертолово</v>
          </cell>
          <cell r="E525" t="str">
            <v>10 (10.5)</v>
          </cell>
          <cell r="F525">
            <v>45810.9</v>
          </cell>
          <cell r="I525">
            <v>4.07</v>
          </cell>
        </row>
        <row r="526">
          <cell r="B526" t="str">
            <v>Центральные электросети
РЭС Отрадное</v>
          </cell>
          <cell r="E526">
            <v>0.38</v>
          </cell>
          <cell r="F526">
            <v>45810.95</v>
          </cell>
          <cell r="I526">
            <v>0.38</v>
          </cell>
        </row>
        <row r="527">
          <cell r="B527" t="str">
            <v>Западные электросети
РЭС Кингисепп</v>
          </cell>
          <cell r="E527" t="str">
            <v>10 (10.5)</v>
          </cell>
          <cell r="F527">
            <v>45811.208333333336</v>
          </cell>
          <cell r="I527">
            <v>7.13</v>
          </cell>
        </row>
        <row r="528">
          <cell r="B528" t="str">
            <v>Восточные электросети
РЭС Бокситогорск</v>
          </cell>
          <cell r="E528" t="str">
            <v>6 (6.3)</v>
          </cell>
          <cell r="F528">
            <v>45811.404166666667</v>
          </cell>
          <cell r="I528">
            <v>1.07</v>
          </cell>
        </row>
        <row r="529">
          <cell r="B529" t="str">
            <v>Западные электросети
РЭС С.Бор</v>
          </cell>
          <cell r="E529" t="str">
            <v>10 (10.5)</v>
          </cell>
          <cell r="F529">
            <v>45811.4375</v>
          </cell>
          <cell r="I529">
            <v>0.33</v>
          </cell>
        </row>
        <row r="530">
          <cell r="B530" t="str">
            <v>Восточные электросети
РЭС Подпорожье</v>
          </cell>
          <cell r="E530" t="str">
            <v>6 (6.3)</v>
          </cell>
          <cell r="F530">
            <v>45811.479166666664</v>
          </cell>
          <cell r="I530">
            <v>0.42</v>
          </cell>
        </row>
        <row r="531">
          <cell r="B531" t="str">
            <v>Восточные электросети
РЭС Бокситогорск</v>
          </cell>
          <cell r="E531">
            <v>110</v>
          </cell>
          <cell r="F531">
            <v>45811.518055555556</v>
          </cell>
          <cell r="I531">
            <v>1.27</v>
          </cell>
        </row>
        <row r="532">
          <cell r="B532" t="str">
            <v>Восточные электросети
РЭС Бокситогорск</v>
          </cell>
          <cell r="E532">
            <v>110</v>
          </cell>
          <cell r="F532">
            <v>45811.518055555556</v>
          </cell>
          <cell r="I532">
            <v>1.28</v>
          </cell>
        </row>
        <row r="533">
          <cell r="B533" t="str">
            <v>Восточные электросети
РЭС Бокситогорск</v>
          </cell>
          <cell r="E533">
            <v>110</v>
          </cell>
          <cell r="F533">
            <v>45811.520833333336</v>
          </cell>
          <cell r="I533">
            <v>1.22</v>
          </cell>
        </row>
        <row r="534">
          <cell r="B534" t="str">
            <v>Центральные электросети
РЭС Отрадное</v>
          </cell>
          <cell r="E534" t="str">
            <v>10 (10.5)</v>
          </cell>
          <cell r="F534">
            <v>45813.242361111108</v>
          </cell>
          <cell r="I534">
            <v>2.2799999999999998</v>
          </cell>
        </row>
        <row r="535">
          <cell r="B535" t="str">
            <v>Центральные электросети
РЭС Отрадное</v>
          </cell>
          <cell r="E535" t="str">
            <v>10 (10.5)</v>
          </cell>
          <cell r="F535">
            <v>45813.445833333331</v>
          </cell>
          <cell r="I535">
            <v>5.9</v>
          </cell>
        </row>
        <row r="536">
          <cell r="B536" t="str">
            <v>Пригородные электросети
РЭС Сертолово</v>
          </cell>
          <cell r="E536" t="str">
            <v>10 (10.5)</v>
          </cell>
          <cell r="F536">
            <v>45813.609027777777</v>
          </cell>
          <cell r="I536">
            <v>11.58</v>
          </cell>
        </row>
        <row r="537">
          <cell r="B537" t="str">
            <v>Центральные электросети
РЭС Отрадное</v>
          </cell>
          <cell r="E537" t="str">
            <v>10 (10.5)</v>
          </cell>
          <cell r="F537">
            <v>45813.680555555555</v>
          </cell>
          <cell r="I537">
            <v>0.28000000000000003</v>
          </cell>
        </row>
        <row r="538">
          <cell r="B538" t="str">
            <v>Южные электросети
РЭС Оредежский</v>
          </cell>
          <cell r="E538" t="str">
            <v>10 (10.5)</v>
          </cell>
          <cell r="F538">
            <v>45814.295138888891</v>
          </cell>
          <cell r="I538">
            <v>0.78</v>
          </cell>
        </row>
        <row r="539">
          <cell r="B539" t="str">
            <v>Восточные электросети
РЭС Подпорожье</v>
          </cell>
          <cell r="E539" t="str">
            <v>6 (6.3)</v>
          </cell>
          <cell r="F539">
            <v>45815.150694444441</v>
          </cell>
          <cell r="I539">
            <v>1.55</v>
          </cell>
        </row>
        <row r="540">
          <cell r="B540" t="str">
            <v>Восточные электросети
РЭС Кириши</v>
          </cell>
          <cell r="E540" t="str">
            <v>10 (10.5)</v>
          </cell>
          <cell r="F540">
            <v>45815.43472222222</v>
          </cell>
          <cell r="I540">
            <v>1.77</v>
          </cell>
        </row>
        <row r="541">
          <cell r="B541" t="str">
            <v>Пригородные электросети
РЭС Сертолово</v>
          </cell>
          <cell r="E541" t="str">
            <v>10 (10.5)</v>
          </cell>
          <cell r="F541">
            <v>45815.614583333336</v>
          </cell>
          <cell r="I541">
            <v>9.1199999999999992</v>
          </cell>
        </row>
        <row r="542">
          <cell r="B542" t="str">
            <v>Центральные электросети
РЭС Отрадное</v>
          </cell>
          <cell r="E542" t="str">
            <v>6 (6.3)</v>
          </cell>
          <cell r="F542">
            <v>45816.393750000003</v>
          </cell>
          <cell r="I542">
            <v>0.87</v>
          </cell>
        </row>
        <row r="543">
          <cell r="B543" t="str">
            <v>Центральные электросети
РЭС Тосно</v>
          </cell>
          <cell r="E543" t="str">
            <v>6 (6.3)</v>
          </cell>
          <cell r="F543">
            <v>45816.430555555555</v>
          </cell>
          <cell r="I543">
            <v>1.53</v>
          </cell>
        </row>
        <row r="544">
          <cell r="B544" t="str">
            <v>Южные электросети
РЭС Оредежский</v>
          </cell>
          <cell r="E544" t="str">
            <v>10 (10.5)</v>
          </cell>
          <cell r="F544">
            <v>45816.71875</v>
          </cell>
          <cell r="I544">
            <v>0.75</v>
          </cell>
        </row>
        <row r="545">
          <cell r="B545" t="str">
            <v>Восточные электросети
РЭС Тихвин</v>
          </cell>
          <cell r="E545" t="str">
            <v>10 (10.5)</v>
          </cell>
          <cell r="F545">
            <v>45817.260416666664</v>
          </cell>
          <cell r="I545">
            <v>0.42</v>
          </cell>
        </row>
        <row r="546">
          <cell r="B546" t="str">
            <v>Восточные электросети
РЭС Тихвин</v>
          </cell>
          <cell r="E546" t="str">
            <v>10 (10.5)</v>
          </cell>
          <cell r="F546">
            <v>45817.284722222219</v>
          </cell>
          <cell r="I546">
            <v>0.33</v>
          </cell>
        </row>
        <row r="547">
          <cell r="B547" t="str">
            <v>Восточные электросети
РЭС Л.Поле</v>
          </cell>
          <cell r="E547" t="str">
            <v>10 (10.5)</v>
          </cell>
          <cell r="F547">
            <v>45817.838888888888</v>
          </cell>
          <cell r="I547">
            <v>0.33</v>
          </cell>
        </row>
        <row r="548">
          <cell r="B548" t="str">
            <v>Восточные электросети
РЭС Л.Поле</v>
          </cell>
          <cell r="E548" t="str">
            <v>10 (10.5)</v>
          </cell>
          <cell r="F548">
            <v>45817.838888888888</v>
          </cell>
          <cell r="I548">
            <v>0.33</v>
          </cell>
        </row>
        <row r="549">
          <cell r="B549" t="str">
            <v>Северные электросети
РЭС Выборг</v>
          </cell>
          <cell r="E549" t="str">
            <v>10 (10.5)</v>
          </cell>
          <cell r="F549">
            <v>45818.145833333336</v>
          </cell>
          <cell r="I549">
            <v>1.83</v>
          </cell>
        </row>
        <row r="550">
          <cell r="B550" t="str">
            <v>Западные электросети
РЭС С.Бор</v>
          </cell>
          <cell r="E550" t="str">
            <v>10 (10.5)</v>
          </cell>
          <cell r="F550">
            <v>45818.202777777777</v>
          </cell>
          <cell r="I550">
            <v>0.3</v>
          </cell>
        </row>
        <row r="551">
          <cell r="B551" t="str">
            <v>Западные электросети
РЭС С.Бор</v>
          </cell>
          <cell r="E551" t="str">
            <v>10 (10.5)</v>
          </cell>
          <cell r="F551">
            <v>45818.202777777777</v>
          </cell>
          <cell r="I551">
            <v>0.47</v>
          </cell>
        </row>
        <row r="552">
          <cell r="B552" t="str">
            <v>Западные электросети
РЭС С.Бор</v>
          </cell>
          <cell r="E552" t="str">
            <v>10 (10.5)</v>
          </cell>
          <cell r="F552">
            <v>45818.202777777777</v>
          </cell>
          <cell r="I552">
            <v>0.97</v>
          </cell>
        </row>
        <row r="553">
          <cell r="B553" t="str">
            <v>Западные электросети
РЭС С.Бор</v>
          </cell>
          <cell r="E553" t="str">
            <v>10 (10.5)</v>
          </cell>
          <cell r="F553">
            <v>45818.202777777777</v>
          </cell>
          <cell r="I553">
            <v>2.25</v>
          </cell>
        </row>
        <row r="554">
          <cell r="B554" t="str">
            <v>Центральные электросети
РЭС Тосно</v>
          </cell>
          <cell r="E554" t="str">
            <v>10 (10.5)</v>
          </cell>
          <cell r="F554">
            <v>45818.304166666669</v>
          </cell>
          <cell r="I554">
            <v>1.27</v>
          </cell>
        </row>
        <row r="555">
          <cell r="B555" t="str">
            <v>Центральные электросети
РЭС Кировск</v>
          </cell>
          <cell r="E555">
            <v>0.38</v>
          </cell>
          <cell r="F555">
            <v>45818.771527777775</v>
          </cell>
          <cell r="I555">
            <v>0.27</v>
          </cell>
        </row>
        <row r="556">
          <cell r="B556" t="str">
            <v>Восточные электросети
РЭС Тихвин</v>
          </cell>
          <cell r="E556" t="str">
            <v>10 (10.5)</v>
          </cell>
          <cell r="F556">
            <v>45819.420138888891</v>
          </cell>
          <cell r="I556">
            <v>3.75</v>
          </cell>
        </row>
        <row r="557">
          <cell r="B557" t="str">
            <v>Южные электросети
РЭС Луга</v>
          </cell>
          <cell r="E557" t="str">
            <v>10 (10.5)</v>
          </cell>
          <cell r="F557">
            <v>45819.669444444444</v>
          </cell>
          <cell r="I557">
            <v>1.58</v>
          </cell>
        </row>
        <row r="558">
          <cell r="B558" t="str">
            <v>Южные электросети
РЭС Оредежский</v>
          </cell>
          <cell r="E558" t="str">
            <v>10 (10.5)</v>
          </cell>
          <cell r="F558">
            <v>45819.672222222223</v>
          </cell>
          <cell r="I558">
            <v>0.25</v>
          </cell>
        </row>
        <row r="559">
          <cell r="B559" t="str">
            <v>Северные электросети
РЭС Выборг</v>
          </cell>
          <cell r="E559" t="str">
            <v>6 (6.3)</v>
          </cell>
          <cell r="F559">
            <v>45819.947222222225</v>
          </cell>
          <cell r="I559">
            <v>2.85</v>
          </cell>
        </row>
        <row r="560">
          <cell r="B560" t="str">
            <v>Центральные электросети
РЭС Тосно</v>
          </cell>
          <cell r="E560" t="str">
            <v>6 (6.3)</v>
          </cell>
          <cell r="F560">
            <v>45820.461111111108</v>
          </cell>
          <cell r="I560">
            <v>1.4</v>
          </cell>
        </row>
        <row r="561">
          <cell r="B561" t="str">
            <v>Центральные электросети
РЭС Кировск</v>
          </cell>
          <cell r="E561" t="str">
            <v>10 (10.5)</v>
          </cell>
          <cell r="F561">
            <v>45820.743750000001</v>
          </cell>
          <cell r="I561">
            <v>0.48</v>
          </cell>
        </row>
        <row r="562">
          <cell r="B562" t="str">
            <v>Западные электросети
РЭС С.Бор</v>
          </cell>
          <cell r="E562" t="str">
            <v>10 (10.5)</v>
          </cell>
          <cell r="F562">
            <v>45820.754861111112</v>
          </cell>
          <cell r="I562">
            <v>0.88</v>
          </cell>
        </row>
        <row r="563">
          <cell r="B563" t="str">
            <v>Западные электросети
РЭС Кингисепп</v>
          </cell>
          <cell r="E563" t="str">
            <v>10 (10.5)</v>
          </cell>
          <cell r="F563">
            <v>45820.780555555553</v>
          </cell>
          <cell r="I563">
            <v>3.2</v>
          </cell>
        </row>
        <row r="564">
          <cell r="B564" t="str">
            <v>Восточные электросети
РЭС Тихвин</v>
          </cell>
          <cell r="E564" t="str">
            <v>10 (10.5)</v>
          </cell>
          <cell r="F564">
            <v>45821.390277777777</v>
          </cell>
          <cell r="I564">
            <v>0.3</v>
          </cell>
        </row>
        <row r="565">
          <cell r="B565" t="str">
            <v>Южные электросети
РЭС Луга</v>
          </cell>
          <cell r="E565">
            <v>0.38</v>
          </cell>
          <cell r="F565">
            <v>45821.578472222223</v>
          </cell>
          <cell r="I565">
            <v>2.62</v>
          </cell>
        </row>
        <row r="566">
          <cell r="B566" t="str">
            <v>Восточные электросети
РЭС Волхов</v>
          </cell>
          <cell r="E566" t="str">
            <v>10 (10.5)</v>
          </cell>
          <cell r="F566">
            <v>45821.604166666664</v>
          </cell>
          <cell r="I566">
            <v>0.75</v>
          </cell>
        </row>
        <row r="567">
          <cell r="B567" t="str">
            <v>Центральные электросети
РЭС Отрадное</v>
          </cell>
          <cell r="E567" t="str">
            <v>6 (6.3)</v>
          </cell>
          <cell r="F567">
            <v>45821.623611111114</v>
          </cell>
          <cell r="I567">
            <v>1.5</v>
          </cell>
        </row>
        <row r="568">
          <cell r="B568" t="str">
            <v>Восточные электросети
РЭС Волхов</v>
          </cell>
          <cell r="E568" t="str">
            <v>10 (10.5)</v>
          </cell>
          <cell r="F568">
            <v>45821.743055555555</v>
          </cell>
          <cell r="I568">
            <v>1</v>
          </cell>
        </row>
        <row r="569">
          <cell r="B569" t="str">
            <v>Западные электросети
РЭС С.Бор</v>
          </cell>
          <cell r="E569" t="str">
            <v>10 (10.5)</v>
          </cell>
          <cell r="F569">
            <v>45821.784722222219</v>
          </cell>
          <cell r="I569">
            <v>19.420000000000002</v>
          </cell>
        </row>
        <row r="570">
          <cell r="B570" t="str">
            <v>Восточные электросети
РЭС Волхов</v>
          </cell>
          <cell r="E570" t="str">
            <v>10 (10.5)</v>
          </cell>
          <cell r="F570">
            <v>45821.870833333334</v>
          </cell>
          <cell r="I570">
            <v>3.15</v>
          </cell>
        </row>
        <row r="571">
          <cell r="B571" t="str">
            <v>Пригородные электросети
РЭС Всеволожск</v>
          </cell>
          <cell r="E571" t="str">
            <v>10 (10.5)</v>
          </cell>
          <cell r="F571">
            <v>45821.870833333334</v>
          </cell>
          <cell r="I571">
            <v>0</v>
          </cell>
        </row>
        <row r="572">
          <cell r="B572" t="str">
            <v>Восточные электросети
РЭС Волхов</v>
          </cell>
          <cell r="E572" t="str">
            <v>10 (10.5)</v>
          </cell>
          <cell r="F572">
            <v>45821.913194444445</v>
          </cell>
          <cell r="I572">
            <v>4.55</v>
          </cell>
        </row>
        <row r="573">
          <cell r="B573" t="str">
            <v>Восточные электросети
РЭС Кириши</v>
          </cell>
          <cell r="E573" t="str">
            <v>10 (10.5)</v>
          </cell>
          <cell r="F573">
            <v>45823.361111111109</v>
          </cell>
          <cell r="I573">
            <v>3.37</v>
          </cell>
        </row>
        <row r="574">
          <cell r="B574" t="str">
            <v>Северные электросети
РЭС Южный</v>
          </cell>
          <cell r="E574" t="str">
            <v>10 (10.5)</v>
          </cell>
          <cell r="F574">
            <v>45823.386111111111</v>
          </cell>
          <cell r="I574">
            <v>3.72</v>
          </cell>
        </row>
        <row r="575">
          <cell r="B575" t="str">
            <v>Центральные электросети
РЭС Кировск</v>
          </cell>
          <cell r="E575" t="str">
            <v>10 (10.5)</v>
          </cell>
          <cell r="F575">
            <v>45823.474305555559</v>
          </cell>
          <cell r="I575">
            <v>1.98</v>
          </cell>
        </row>
        <row r="576">
          <cell r="B576" t="str">
            <v>Центральные электросети
РЭС Кировск</v>
          </cell>
          <cell r="E576" t="str">
            <v>10 (10.5)</v>
          </cell>
          <cell r="F576">
            <v>45823.634722222225</v>
          </cell>
          <cell r="I576">
            <v>0.72</v>
          </cell>
        </row>
        <row r="577">
          <cell r="B577" t="str">
            <v>Пригородные электросети
РЭС Сертолово</v>
          </cell>
          <cell r="E577" t="str">
            <v>10 (10.5)</v>
          </cell>
          <cell r="F577">
            <v>45823.722222222219</v>
          </cell>
          <cell r="I577">
            <v>0</v>
          </cell>
        </row>
        <row r="578">
          <cell r="B578" t="str">
            <v>Пригородные электросети
РЭС Сертолово</v>
          </cell>
          <cell r="E578" t="str">
            <v>10 (10.5)</v>
          </cell>
          <cell r="F578">
            <v>45824.472222222219</v>
          </cell>
          <cell r="I578">
            <v>0.37</v>
          </cell>
        </row>
        <row r="579">
          <cell r="B579" t="str">
            <v>Пригородные электросети
РЭС Сертолово</v>
          </cell>
          <cell r="E579" t="str">
            <v>10 (10.5)</v>
          </cell>
          <cell r="F579">
            <v>45824.472222222219</v>
          </cell>
          <cell r="I579">
            <v>1.22</v>
          </cell>
        </row>
        <row r="580">
          <cell r="B580" t="str">
            <v>Восточные электросети
РЭС Тихвин</v>
          </cell>
          <cell r="E580" t="str">
            <v>10 (10.5)</v>
          </cell>
          <cell r="F580">
            <v>45824.78125</v>
          </cell>
          <cell r="I580">
            <v>1.92</v>
          </cell>
        </row>
        <row r="581">
          <cell r="B581" t="str">
            <v>Западные электросети
РЭС С.Бор</v>
          </cell>
          <cell r="E581" t="str">
            <v>10 (10.5)</v>
          </cell>
          <cell r="F581">
            <v>45825.104166666664</v>
          </cell>
          <cell r="I581">
            <v>1.25</v>
          </cell>
        </row>
        <row r="582">
          <cell r="B582" t="str">
            <v>Западные электросети
РЭС Кингисепп</v>
          </cell>
          <cell r="E582" t="str">
            <v>10 (10.5)</v>
          </cell>
          <cell r="F582">
            <v>45825.206944444442</v>
          </cell>
          <cell r="I582">
            <v>13.7</v>
          </cell>
        </row>
        <row r="583">
          <cell r="B583" t="str">
            <v>Западные электросети
РЭС С.Бор</v>
          </cell>
          <cell r="E583" t="str">
            <v>10 (10.5)</v>
          </cell>
          <cell r="F583">
            <v>45825.243055555555</v>
          </cell>
          <cell r="I583">
            <v>2.17</v>
          </cell>
        </row>
        <row r="584">
          <cell r="B584" t="str">
            <v>Восточные электросети
РЭС Тихвин</v>
          </cell>
          <cell r="E584" t="str">
            <v>10 (10.5)</v>
          </cell>
          <cell r="F584">
            <v>45825.402777777781</v>
          </cell>
          <cell r="I584">
            <v>0.72</v>
          </cell>
        </row>
        <row r="585">
          <cell r="B585" t="str">
            <v>Центральные электросети
РЭС Тосно</v>
          </cell>
          <cell r="E585" t="str">
            <v>10 (10.5)</v>
          </cell>
          <cell r="F585">
            <v>45825.538194444445</v>
          </cell>
          <cell r="I585">
            <v>3.48</v>
          </cell>
        </row>
        <row r="586">
          <cell r="B586" t="str">
            <v>Западные электросети
РЭС С.Бор</v>
          </cell>
          <cell r="E586" t="str">
            <v>10 (10.5)</v>
          </cell>
          <cell r="F586">
            <v>45825.791666666664</v>
          </cell>
          <cell r="I586">
            <v>1.87</v>
          </cell>
        </row>
        <row r="587">
          <cell r="B587" t="str">
            <v>Восточные электросети
РЭС Тихвин</v>
          </cell>
          <cell r="E587" t="str">
            <v>10 (10.5)</v>
          </cell>
          <cell r="F587">
            <v>45826.173611111109</v>
          </cell>
          <cell r="I587">
            <v>1.58</v>
          </cell>
        </row>
        <row r="588">
          <cell r="B588" t="str">
            <v>Восточные электросети
РЭС Кириши</v>
          </cell>
          <cell r="E588" t="str">
            <v>10 (10.5)</v>
          </cell>
          <cell r="F588">
            <v>45826.65625</v>
          </cell>
          <cell r="I588">
            <v>1.25</v>
          </cell>
        </row>
        <row r="589">
          <cell r="B589" t="str">
            <v>Северные электросети
РЭС Выборг</v>
          </cell>
          <cell r="E589" t="str">
            <v>10 (10.5)</v>
          </cell>
          <cell r="F589">
            <v>45826.680555555555</v>
          </cell>
          <cell r="I589">
            <v>3.02</v>
          </cell>
        </row>
        <row r="590">
          <cell r="B590" t="str">
            <v>Северные электросети
РЭС Выборг</v>
          </cell>
          <cell r="E590" t="str">
            <v>10 (10.5)</v>
          </cell>
          <cell r="F590">
            <v>45827.339583333334</v>
          </cell>
          <cell r="I590">
            <v>0.95</v>
          </cell>
        </row>
        <row r="591">
          <cell r="B591" t="str">
            <v>Северные электросети
РЭС Рощинский</v>
          </cell>
          <cell r="E591" t="str">
            <v>10 (10.5)</v>
          </cell>
          <cell r="F591">
            <v>45827.361111111109</v>
          </cell>
          <cell r="I591">
            <v>1.1299999999999999</v>
          </cell>
        </row>
        <row r="592">
          <cell r="B592" t="str">
            <v>Восточные электросети
РЭС Бокситогорск</v>
          </cell>
          <cell r="E592" t="str">
            <v>6 (6.3)</v>
          </cell>
          <cell r="F592">
            <v>45827.618055555555</v>
          </cell>
          <cell r="I592">
            <v>2.17</v>
          </cell>
        </row>
        <row r="593">
          <cell r="B593" t="str">
            <v>Северные электросети
РЭС Выборг</v>
          </cell>
          <cell r="E593" t="str">
            <v>10 (10.5)</v>
          </cell>
          <cell r="F593">
            <v>45827.649305555555</v>
          </cell>
          <cell r="I593">
            <v>0.53</v>
          </cell>
        </row>
        <row r="594">
          <cell r="B594" t="str">
            <v>Западные электросети
РЭС С.Бор</v>
          </cell>
          <cell r="E594" t="str">
            <v>10 (10.5)</v>
          </cell>
          <cell r="F594">
            <v>45827.680555555555</v>
          </cell>
          <cell r="I594">
            <v>2.58</v>
          </cell>
        </row>
        <row r="595">
          <cell r="B595" t="str">
            <v>Центральные электросети
РЭС Кировск</v>
          </cell>
          <cell r="E595" t="str">
            <v>10 (10.5)</v>
          </cell>
          <cell r="F595">
            <v>45827.773611111108</v>
          </cell>
          <cell r="I595">
            <v>0.35</v>
          </cell>
        </row>
        <row r="596">
          <cell r="B596" t="str">
            <v>Южные электросети
РЭС Гатчина</v>
          </cell>
          <cell r="E596" t="str">
            <v>6 (6.3)</v>
          </cell>
          <cell r="F596">
            <v>45827.951388888891</v>
          </cell>
          <cell r="I596">
            <v>2.17</v>
          </cell>
        </row>
        <row r="597">
          <cell r="B597" t="str">
            <v>Пригородные электросети
РЭС Всеволожск</v>
          </cell>
          <cell r="E597" t="str">
            <v>6 (6.3)</v>
          </cell>
          <cell r="F597">
            <v>45828.290277777778</v>
          </cell>
          <cell r="I597">
            <v>9.8000000000000007</v>
          </cell>
        </row>
        <row r="598">
          <cell r="B598" t="str">
            <v>Центральные электросети
РЭС Кировск</v>
          </cell>
          <cell r="E598" t="str">
            <v>10 (10.5)</v>
          </cell>
          <cell r="F598">
            <v>45828.433333333334</v>
          </cell>
          <cell r="I598">
            <v>0.78</v>
          </cell>
        </row>
        <row r="599">
          <cell r="B599" t="str">
            <v>Центральные электросети
РЭС Тосно</v>
          </cell>
          <cell r="E599">
            <v>0.38</v>
          </cell>
          <cell r="F599">
            <v>45828.541666666664</v>
          </cell>
          <cell r="I599">
            <v>6.08</v>
          </cell>
        </row>
        <row r="600">
          <cell r="B600" t="str">
            <v>Центральные электросети
РЭС Кировск</v>
          </cell>
          <cell r="E600" t="str">
            <v>10 (10.5)</v>
          </cell>
          <cell r="F600">
            <v>45828.576388888891</v>
          </cell>
          <cell r="I600">
            <v>3.08</v>
          </cell>
        </row>
        <row r="601">
          <cell r="B601" t="str">
            <v>Центральные электросети
РЭС Отрадное</v>
          </cell>
          <cell r="E601" t="str">
            <v>10 (10.5)</v>
          </cell>
          <cell r="F601">
            <v>45828.861111111109</v>
          </cell>
          <cell r="I601">
            <v>0.93</v>
          </cell>
        </row>
        <row r="602">
          <cell r="B602" t="str">
            <v>Центральные электросети
РЭС Кировск</v>
          </cell>
          <cell r="E602" t="str">
            <v>10 (10.5)</v>
          </cell>
          <cell r="F602">
            <v>45830.036111111112</v>
          </cell>
          <cell r="I602">
            <v>2.13</v>
          </cell>
        </row>
        <row r="603">
          <cell r="B603" t="str">
            <v>Восточные электросети
РЭС Тихвин</v>
          </cell>
          <cell r="E603" t="str">
            <v>10 (10.5)</v>
          </cell>
          <cell r="F603">
            <v>45830.319444444445</v>
          </cell>
          <cell r="I603">
            <v>0.25</v>
          </cell>
        </row>
        <row r="604">
          <cell r="B604" t="str">
            <v>Центральные электросети
РЭС Тосно</v>
          </cell>
          <cell r="E604" t="str">
            <v>10 (10.5)</v>
          </cell>
          <cell r="F604">
            <v>45830.354166666664</v>
          </cell>
          <cell r="I604">
            <v>1.83</v>
          </cell>
        </row>
        <row r="605">
          <cell r="B605" t="str">
            <v>Западные электросети
РЭС Кингисепп</v>
          </cell>
          <cell r="E605">
            <v>0.38</v>
          </cell>
          <cell r="F605">
            <v>45830.833333333336</v>
          </cell>
          <cell r="I605">
            <v>18.68</v>
          </cell>
        </row>
        <row r="606">
          <cell r="B606" t="str">
            <v>Пригородные электросети
РЭС Сертолово</v>
          </cell>
          <cell r="E606" t="str">
            <v>10 (10.5)</v>
          </cell>
          <cell r="F606">
            <v>45831.534722222219</v>
          </cell>
          <cell r="I606">
            <v>3.3</v>
          </cell>
        </row>
        <row r="607">
          <cell r="B607" t="str">
            <v>Пригородные электросети
РЭС Сертолово</v>
          </cell>
          <cell r="E607" t="str">
            <v>10 (10.5)</v>
          </cell>
          <cell r="F607">
            <v>45831.586111111108</v>
          </cell>
          <cell r="I607">
            <v>1.1000000000000001</v>
          </cell>
        </row>
        <row r="608">
          <cell r="B608" t="str">
            <v>Центральные электросети
РЭС Тосно</v>
          </cell>
          <cell r="E608">
            <v>0.38</v>
          </cell>
          <cell r="F608">
            <v>45832.53125</v>
          </cell>
          <cell r="I608">
            <v>6.25</v>
          </cell>
        </row>
        <row r="609">
          <cell r="B609" t="str">
            <v>Западные электросети
РЭС С.Бор</v>
          </cell>
          <cell r="E609" t="str">
            <v>10 (10.5)</v>
          </cell>
          <cell r="F609">
            <v>45832.761805555558</v>
          </cell>
          <cell r="I609">
            <v>16.7</v>
          </cell>
        </row>
        <row r="610">
          <cell r="B610" t="str">
            <v>Центральные электросети
РЭС Тосно</v>
          </cell>
          <cell r="E610" t="str">
            <v>6 (6.3)</v>
          </cell>
          <cell r="F610">
            <v>45832.788194444445</v>
          </cell>
          <cell r="I610">
            <v>7.85</v>
          </cell>
        </row>
        <row r="611">
          <cell r="B611" t="str">
            <v>Северные электросети
РЭС Выборг</v>
          </cell>
          <cell r="E611">
            <v>0.38</v>
          </cell>
          <cell r="F611">
            <v>45833.605555555558</v>
          </cell>
          <cell r="I611">
            <v>2.67</v>
          </cell>
        </row>
        <row r="612">
          <cell r="B612" t="str">
            <v>Северные электросети
РЭС Южный</v>
          </cell>
          <cell r="E612" t="str">
            <v>10 (10.5)</v>
          </cell>
          <cell r="F612">
            <v>45833.638888888891</v>
          </cell>
          <cell r="I612">
            <v>0.73</v>
          </cell>
        </row>
        <row r="613">
          <cell r="B613" t="str">
            <v>Западные электросети
РЭС Кингисепп</v>
          </cell>
          <cell r="E613" t="str">
            <v>10 (10.5)</v>
          </cell>
          <cell r="F613">
            <v>45833.648611111108</v>
          </cell>
          <cell r="I613">
            <v>2.25</v>
          </cell>
        </row>
        <row r="614">
          <cell r="B614" t="str">
            <v>Пригородные электросети
РЭС Сертолово</v>
          </cell>
          <cell r="E614" t="str">
            <v>6 (6.3)</v>
          </cell>
          <cell r="F614">
            <v>45833.833333333336</v>
          </cell>
          <cell r="I614">
            <v>6</v>
          </cell>
        </row>
        <row r="615">
          <cell r="B615" t="str">
            <v>Центральные электросети
РЭС Отрадное</v>
          </cell>
          <cell r="E615" t="str">
            <v>6 (6.3)</v>
          </cell>
          <cell r="F615">
            <v>45833.920138888891</v>
          </cell>
          <cell r="I615">
            <v>0.88</v>
          </cell>
        </row>
        <row r="616">
          <cell r="B616" t="str">
            <v>Центральные электросети
РЭС Отрадное</v>
          </cell>
          <cell r="E616">
            <v>35</v>
          </cell>
          <cell r="F616">
            <v>45833.920138888891</v>
          </cell>
          <cell r="I616">
            <v>2.65</v>
          </cell>
        </row>
        <row r="617">
          <cell r="B617" t="str">
            <v>Восточные электросети
РЭС Кириши</v>
          </cell>
          <cell r="E617">
            <v>0.38</v>
          </cell>
          <cell r="F617">
            <v>45834.402777777781</v>
          </cell>
          <cell r="I617">
            <v>0.25</v>
          </cell>
        </row>
        <row r="618">
          <cell r="B618" t="str">
            <v>Центральные электросети
РЭС Отрадное</v>
          </cell>
          <cell r="E618" t="str">
            <v>10 (10.5)</v>
          </cell>
          <cell r="F618">
            <v>45835.145138888889</v>
          </cell>
          <cell r="I618">
            <v>7.47</v>
          </cell>
        </row>
        <row r="619">
          <cell r="B619" t="str">
            <v>Центральные электросети
РЭС Отрадное</v>
          </cell>
          <cell r="E619" t="str">
            <v>10 (10.5)</v>
          </cell>
          <cell r="F619">
            <v>45835.281944444447</v>
          </cell>
          <cell r="I619">
            <v>0.32</v>
          </cell>
        </row>
        <row r="620">
          <cell r="B620" t="str">
            <v>Пригородные электросети
РЭС Сертолово</v>
          </cell>
          <cell r="E620" t="str">
            <v>10 (10.5)</v>
          </cell>
          <cell r="F620">
            <v>45835.320833333331</v>
          </cell>
          <cell r="I620">
            <v>1.3</v>
          </cell>
        </row>
        <row r="621">
          <cell r="B621" t="str">
            <v>Пригородные электросети
РЭС Сертолово</v>
          </cell>
          <cell r="E621" t="str">
            <v>10 (10.5)</v>
          </cell>
          <cell r="F621">
            <v>45835.472222222219</v>
          </cell>
          <cell r="I621">
            <v>0.67</v>
          </cell>
        </row>
        <row r="622">
          <cell r="B622" t="str">
            <v>Центральные электросети
РЭС Тосно</v>
          </cell>
          <cell r="E622" t="str">
            <v>10 (10.5)</v>
          </cell>
          <cell r="F622">
            <v>45835.65</v>
          </cell>
          <cell r="I622">
            <v>0</v>
          </cell>
        </row>
        <row r="623">
          <cell r="B623" t="str">
            <v>Северные электросети
РЭС Рощинский</v>
          </cell>
          <cell r="E623" t="str">
            <v>10 (10.5)</v>
          </cell>
          <cell r="F623">
            <v>45835.842361111114</v>
          </cell>
          <cell r="I623">
            <v>8.0299999999999994</v>
          </cell>
        </row>
        <row r="624">
          <cell r="B624" t="str">
            <v>Центральные электросети
РЭС Кировск</v>
          </cell>
          <cell r="E624" t="str">
            <v>10 (10.5)</v>
          </cell>
          <cell r="F624">
            <v>45835.87777777778</v>
          </cell>
          <cell r="I624">
            <v>1.35</v>
          </cell>
        </row>
        <row r="625">
          <cell r="B625" t="str">
            <v>Пригородные электросети
РЭС Сертолово</v>
          </cell>
          <cell r="E625" t="str">
            <v>10 (10.5)</v>
          </cell>
          <cell r="F625">
            <v>45836.880555555559</v>
          </cell>
          <cell r="I625">
            <v>1.07</v>
          </cell>
        </row>
        <row r="626">
          <cell r="B626" t="str">
            <v>Восточные электросети
РЭС Тихвин</v>
          </cell>
          <cell r="E626" t="str">
            <v>10 (10.5)</v>
          </cell>
          <cell r="F626">
            <v>45837.152777777781</v>
          </cell>
          <cell r="I626">
            <v>0.37</v>
          </cell>
        </row>
        <row r="627">
          <cell r="B627" t="str">
            <v>Восточные электросети
РЭС Волхов</v>
          </cell>
          <cell r="E627" t="str">
            <v>10 (10.5)</v>
          </cell>
          <cell r="F627">
            <v>45837.208333333336</v>
          </cell>
          <cell r="I627">
            <v>2.33</v>
          </cell>
        </row>
        <row r="628">
          <cell r="B628" t="str">
            <v>Южные электросети
РЭС Оредежский</v>
          </cell>
          <cell r="E628" t="str">
            <v>10 (10.5)</v>
          </cell>
          <cell r="F628">
            <v>45837.534722222219</v>
          </cell>
          <cell r="I628">
            <v>3.97</v>
          </cell>
        </row>
        <row r="629">
          <cell r="B629" t="str">
            <v>Центральные электросети
РЭС Отрадное</v>
          </cell>
          <cell r="E629" t="str">
            <v>10 (10.5)</v>
          </cell>
          <cell r="F629">
            <v>45837.564583333333</v>
          </cell>
          <cell r="I629">
            <v>1.65</v>
          </cell>
        </row>
        <row r="630">
          <cell r="B630" t="str">
            <v>Северные электросети
РЭС Выборг</v>
          </cell>
          <cell r="E630" t="str">
            <v>10 (10.5)</v>
          </cell>
          <cell r="F630">
            <v>45837.622916666667</v>
          </cell>
          <cell r="I630">
            <v>5.73</v>
          </cell>
        </row>
        <row r="631">
          <cell r="B631" t="str">
            <v>Северные электросети
РЭС Выборг</v>
          </cell>
          <cell r="E631" t="str">
            <v>10 (10.5)</v>
          </cell>
          <cell r="F631">
            <v>45837.7</v>
          </cell>
          <cell r="I631">
            <v>5.87</v>
          </cell>
        </row>
        <row r="632">
          <cell r="B632" t="str">
            <v>Северные электросети
РЭС Выборг</v>
          </cell>
          <cell r="E632">
            <v>0.38</v>
          </cell>
          <cell r="F632">
            <v>45837.738194444442</v>
          </cell>
          <cell r="I632">
            <v>2.73</v>
          </cell>
        </row>
        <row r="633">
          <cell r="B633" t="str">
            <v>Западные электросети
РЭС С.Бор</v>
          </cell>
          <cell r="E633" t="str">
            <v>10 (10.5)</v>
          </cell>
          <cell r="F633">
            <v>45837.75</v>
          </cell>
          <cell r="I633">
            <v>0.37</v>
          </cell>
        </row>
        <row r="634">
          <cell r="B634" t="str">
            <v>Южные электросети
РЭС Луга</v>
          </cell>
          <cell r="E634">
            <v>0.38</v>
          </cell>
          <cell r="F634">
            <v>45837.868055555555</v>
          </cell>
          <cell r="I634">
            <v>4.42</v>
          </cell>
        </row>
        <row r="635">
          <cell r="B635" t="str">
            <v>Западные электросети
РЭС Кингисепп</v>
          </cell>
          <cell r="E635" t="str">
            <v>10 (10.5)</v>
          </cell>
          <cell r="F635">
            <v>45837.932638888888</v>
          </cell>
          <cell r="I635">
            <v>3.58</v>
          </cell>
        </row>
        <row r="636">
          <cell r="B636" t="str">
            <v>Северные электросети
РЭС Выборг</v>
          </cell>
          <cell r="E636" t="str">
            <v>10 (10.5)</v>
          </cell>
          <cell r="F636">
            <v>45837.954861111109</v>
          </cell>
          <cell r="I636">
            <v>14.27</v>
          </cell>
        </row>
        <row r="637">
          <cell r="B637" t="str">
            <v>Пригородные электросети
РЭС Сертолово</v>
          </cell>
          <cell r="E637" t="str">
            <v>10 (10.5)</v>
          </cell>
          <cell r="F637">
            <v>45838.489583333336</v>
          </cell>
          <cell r="I637">
            <v>1.25</v>
          </cell>
        </row>
        <row r="638">
          <cell r="B638" t="str">
            <v>Западные электросети
РЭС Волосово</v>
          </cell>
          <cell r="E638" t="str">
            <v>10 (10.5)</v>
          </cell>
          <cell r="F638">
            <v>45838.927083333336</v>
          </cell>
          <cell r="I638">
            <v>0.88</v>
          </cell>
        </row>
        <row r="639">
          <cell r="B639" t="str">
            <v>Западные электросети
РЭС Сланцы</v>
          </cell>
          <cell r="E639" t="str">
            <v>6 (6.3)</v>
          </cell>
          <cell r="F639">
            <v>45839.552083333336</v>
          </cell>
          <cell r="I639">
            <v>0.92</v>
          </cell>
        </row>
        <row r="640">
          <cell r="B640" t="str">
            <v>Восточные электросети
РЭС Волхов</v>
          </cell>
          <cell r="E640" t="str">
            <v>10 (10.5)</v>
          </cell>
          <cell r="F640">
            <v>45839.572916666664</v>
          </cell>
          <cell r="I640">
            <v>3.32</v>
          </cell>
        </row>
        <row r="641">
          <cell r="B641" t="str">
            <v>Восточные электросети
РЭС Тихвин</v>
          </cell>
          <cell r="E641">
            <v>0.38</v>
          </cell>
          <cell r="F641">
            <v>45839.611111111109</v>
          </cell>
          <cell r="I641">
            <v>0.17</v>
          </cell>
        </row>
        <row r="642">
          <cell r="B642" t="str">
            <v>Пригородные электросети
РЭС Сертолово</v>
          </cell>
          <cell r="E642" t="str">
            <v>10 (10.5)</v>
          </cell>
          <cell r="F642">
            <v>45840.3125</v>
          </cell>
          <cell r="I642">
            <v>5.25</v>
          </cell>
        </row>
        <row r="643">
          <cell r="B643" t="str">
            <v>Южные электросети
РЭС Гатчина</v>
          </cell>
          <cell r="E643" t="str">
            <v>6 (6.3)</v>
          </cell>
          <cell r="F643">
            <v>45840.32708333333</v>
          </cell>
          <cell r="I643">
            <v>2.37</v>
          </cell>
        </row>
        <row r="644">
          <cell r="B644" t="str">
            <v>Северные электросети
РЭС Выборг</v>
          </cell>
          <cell r="E644" t="str">
            <v>10 (10.5)</v>
          </cell>
          <cell r="F644">
            <v>45840.540277777778</v>
          </cell>
          <cell r="I644">
            <v>1.02</v>
          </cell>
        </row>
        <row r="645">
          <cell r="B645" t="str">
            <v>Восточные электросети
РЭС Подпорожье</v>
          </cell>
          <cell r="E645" t="str">
            <v>6 (6.3)</v>
          </cell>
          <cell r="F645">
            <v>45840.6875</v>
          </cell>
          <cell r="I645">
            <v>2.77</v>
          </cell>
        </row>
        <row r="646">
          <cell r="B646" t="str">
            <v>Западные электросети
РЭС Кингисепп</v>
          </cell>
          <cell r="E646" t="str">
            <v>10 (10.5)</v>
          </cell>
          <cell r="F646">
            <v>45840.777777777781</v>
          </cell>
          <cell r="I646">
            <v>21.7</v>
          </cell>
        </row>
        <row r="647">
          <cell r="B647" t="str">
            <v>Северные электросети
РЭС Южный</v>
          </cell>
          <cell r="E647" t="str">
            <v>10 (10.5)</v>
          </cell>
          <cell r="F647">
            <v>45841.627083333333</v>
          </cell>
          <cell r="I647">
            <v>0.37</v>
          </cell>
        </row>
        <row r="648">
          <cell r="B648" t="str">
            <v>Южные электросети
РЭС Оредежский</v>
          </cell>
          <cell r="E648" t="str">
            <v>10 (10.5)</v>
          </cell>
          <cell r="F648">
            <v>45841.666666666664</v>
          </cell>
          <cell r="I648">
            <v>5.25</v>
          </cell>
        </row>
        <row r="649">
          <cell r="B649" t="str">
            <v>Западные электросети, РЭС С.Бор</v>
          </cell>
          <cell r="E649" t="str">
            <v>10 (10.5)</v>
          </cell>
          <cell r="F649">
            <v>45841.826388888891</v>
          </cell>
          <cell r="I649">
            <v>5.42</v>
          </cell>
        </row>
        <row r="650">
          <cell r="B650" t="str">
            <v>Западные электросети, РЭС Сланцы</v>
          </cell>
          <cell r="E650" t="str">
            <v>6 (6.3)</v>
          </cell>
          <cell r="F650">
            <v>45841.88958333333</v>
          </cell>
          <cell r="I650">
            <v>0.32</v>
          </cell>
        </row>
        <row r="651">
          <cell r="B651" t="str">
            <v>Северные электросети, РЭС Выборг</v>
          </cell>
          <cell r="E651" t="str">
            <v>35</v>
          </cell>
          <cell r="F651">
            <v>45841.90347222222</v>
          </cell>
          <cell r="I651">
            <v>1.48</v>
          </cell>
        </row>
        <row r="652">
          <cell r="B652" t="str">
            <v>Западные электросети, РЭС Кингисепп</v>
          </cell>
          <cell r="E652" t="str">
            <v>10 (10.5)</v>
          </cell>
          <cell r="F652">
            <v>45841.916666666664</v>
          </cell>
          <cell r="I652">
            <v>1.25</v>
          </cell>
        </row>
        <row r="653">
          <cell r="B653" t="str">
            <v>Южные электросети, РЭС Оредежский</v>
          </cell>
          <cell r="E653" t="str">
            <v>10 (10.5)</v>
          </cell>
          <cell r="F653">
            <v>45841.947916666664</v>
          </cell>
          <cell r="I653">
            <v>6.55</v>
          </cell>
        </row>
        <row r="654">
          <cell r="B654" t="str">
            <v>Центральные электросети, РЭС Тосно</v>
          </cell>
          <cell r="E654" t="str">
            <v>6 (6.3)</v>
          </cell>
          <cell r="F654">
            <v>45841.963888888888</v>
          </cell>
          <cell r="I654">
            <v>0</v>
          </cell>
        </row>
        <row r="655">
          <cell r="B655" t="str">
            <v>Южные электросети, РЭС Оредежский</v>
          </cell>
          <cell r="E655" t="str">
            <v>10 (10.5)</v>
          </cell>
          <cell r="F655">
            <v>45841.964583333334</v>
          </cell>
          <cell r="I655">
            <v>4.0833333333721384</v>
          </cell>
        </row>
        <row r="656">
          <cell r="B656" t="str">
            <v>Пригородные электросети, РЭС Сертолово</v>
          </cell>
          <cell r="E656" t="str">
            <v>10 (10.5)</v>
          </cell>
          <cell r="F656">
            <v>45841.986111111109</v>
          </cell>
          <cell r="I656">
            <v>1.88</v>
          </cell>
        </row>
        <row r="657">
          <cell r="B657" t="str">
            <v>Центральные электросети, РЭС Отрадное</v>
          </cell>
          <cell r="E657" t="str">
            <v>10 (10.5)</v>
          </cell>
          <cell r="F657">
            <v>45842.029861111114</v>
          </cell>
          <cell r="I657">
            <v>0.27</v>
          </cell>
        </row>
        <row r="658">
          <cell r="B658" t="str">
            <v>Центральные электросети, РЭС Тосно</v>
          </cell>
          <cell r="E658" t="str">
            <v>0.38</v>
          </cell>
          <cell r="F658">
            <v>45842.04791666667</v>
          </cell>
          <cell r="I658">
            <v>10.533333333267365</v>
          </cell>
        </row>
        <row r="659">
          <cell r="B659" t="str">
            <v>Западные электросети
РЭС С.Бор</v>
          </cell>
          <cell r="E659" t="str">
            <v>10 (10.5)</v>
          </cell>
          <cell r="F659">
            <v>45842.263888888891</v>
          </cell>
          <cell r="I659">
            <v>12.75</v>
          </cell>
        </row>
        <row r="660">
          <cell r="B660" t="str">
            <v>Западные электросети
РЭС Кингисепп</v>
          </cell>
          <cell r="E660" t="str">
            <v>10 (10.5)</v>
          </cell>
          <cell r="F660">
            <v>45842.277777777781</v>
          </cell>
          <cell r="I660">
            <v>2.5</v>
          </cell>
        </row>
        <row r="661">
          <cell r="B661" t="str">
            <v>Центральные электросети
РЭС Отрадное</v>
          </cell>
          <cell r="E661" t="str">
            <v>6 (6.3)</v>
          </cell>
          <cell r="F661">
            <v>45842.361805555556</v>
          </cell>
          <cell r="I661">
            <v>0.82</v>
          </cell>
        </row>
        <row r="662">
          <cell r="B662" t="str">
            <v>Южные электросети
РЭС Оредежский</v>
          </cell>
          <cell r="E662" t="str">
            <v>10 (10.5)</v>
          </cell>
          <cell r="F662">
            <v>45842.368055555555</v>
          </cell>
          <cell r="I662">
            <v>11.32</v>
          </cell>
        </row>
        <row r="663">
          <cell r="B663" t="str">
            <v>Южные электросети
РЭС Гатчина</v>
          </cell>
          <cell r="E663" t="str">
            <v>6 (6.3)</v>
          </cell>
          <cell r="F663">
            <v>45842.388888888891</v>
          </cell>
          <cell r="I663">
            <v>1.25</v>
          </cell>
        </row>
        <row r="664">
          <cell r="B664" t="str">
            <v>Северные электросети
РЭС Рощинский</v>
          </cell>
          <cell r="E664" t="str">
            <v>10 (10.5)</v>
          </cell>
          <cell r="F664">
            <v>45842.402777777781</v>
          </cell>
          <cell r="I664">
            <v>9.8699999999999992</v>
          </cell>
        </row>
        <row r="665">
          <cell r="B665" t="str">
            <v>Западные электросети
РЭС С.Бор</v>
          </cell>
          <cell r="E665" t="str">
            <v>10 (10.5)</v>
          </cell>
          <cell r="F665">
            <v>45842.420138888891</v>
          </cell>
          <cell r="I665">
            <v>15.83</v>
          </cell>
        </row>
        <row r="666">
          <cell r="B666" t="str">
            <v>Западные электросети
РЭС Кингисепп</v>
          </cell>
          <cell r="E666" t="str">
            <v>10 (10.5)</v>
          </cell>
          <cell r="F666">
            <v>45842.428472222222</v>
          </cell>
          <cell r="I666">
            <v>9.3800000000000008</v>
          </cell>
        </row>
        <row r="667">
          <cell r="B667" t="str">
            <v>Пригородные электросети
РЭС Сертолово</v>
          </cell>
          <cell r="E667" t="str">
            <v>10 (10.5)</v>
          </cell>
          <cell r="F667">
            <v>45842.440972222219</v>
          </cell>
          <cell r="I667">
            <v>0.92</v>
          </cell>
        </row>
        <row r="668">
          <cell r="B668" t="str">
            <v>Западные электросети
РЭС Кингисепп</v>
          </cell>
          <cell r="E668" t="str">
            <v>10 (10.5)</v>
          </cell>
          <cell r="F668">
            <v>45842.440972222219</v>
          </cell>
          <cell r="I668">
            <v>0.33</v>
          </cell>
        </row>
        <row r="669">
          <cell r="B669" t="str">
            <v>Северные электросети
РЭС Южный</v>
          </cell>
          <cell r="E669" t="str">
            <v>10 (10.5)</v>
          </cell>
          <cell r="F669">
            <v>45842.447916666664</v>
          </cell>
          <cell r="I669">
            <v>1</v>
          </cell>
        </row>
        <row r="670">
          <cell r="B670" t="str">
            <v>Пригородные электросети
РЭС Сертолово</v>
          </cell>
          <cell r="E670" t="str">
            <v>10 (10.5)</v>
          </cell>
          <cell r="F670">
            <v>45842.454861111109</v>
          </cell>
          <cell r="I670">
            <v>7.75</v>
          </cell>
        </row>
        <row r="671">
          <cell r="B671" t="str">
            <v>Западные электросети
РЭС С.Бор</v>
          </cell>
          <cell r="E671" t="str">
            <v>10 (10.5)</v>
          </cell>
          <cell r="F671">
            <v>45842.461805555555</v>
          </cell>
          <cell r="I671">
            <v>1.3</v>
          </cell>
        </row>
        <row r="672">
          <cell r="B672" t="str">
            <v>Южные электросети
РЭС Луга</v>
          </cell>
          <cell r="E672" t="str">
            <v>10 (10.5)</v>
          </cell>
          <cell r="F672">
            <v>45842.463194444441</v>
          </cell>
          <cell r="I672">
            <v>0.35</v>
          </cell>
        </row>
        <row r="673">
          <cell r="B673" t="str">
            <v>Северные электросети
РЭС Рощинский</v>
          </cell>
          <cell r="E673" t="str">
            <v>10 (10.5)</v>
          </cell>
          <cell r="F673">
            <v>45842.479166666664</v>
          </cell>
          <cell r="I673">
            <v>11.5</v>
          </cell>
        </row>
        <row r="674">
          <cell r="B674" t="str">
            <v>Северные электросети
РЭС Южный</v>
          </cell>
          <cell r="E674" t="str">
            <v>10 (10.5)</v>
          </cell>
          <cell r="F674">
            <v>45842.493055555555</v>
          </cell>
          <cell r="I674">
            <v>0.57999999999999996</v>
          </cell>
        </row>
        <row r="675">
          <cell r="B675" t="str">
            <v>Западные электросети
РЭС С.Бор</v>
          </cell>
          <cell r="E675" t="str">
            <v>10 (10.5)</v>
          </cell>
          <cell r="F675">
            <v>45842.550694444442</v>
          </cell>
          <cell r="I675">
            <v>10.27</v>
          </cell>
        </row>
        <row r="676">
          <cell r="B676" t="str">
            <v>Восточные электросети
РЭС Волхов</v>
          </cell>
          <cell r="E676">
            <v>0.38</v>
          </cell>
          <cell r="F676">
            <v>45842.590277777781</v>
          </cell>
          <cell r="I676">
            <v>2.08</v>
          </cell>
        </row>
        <row r="677">
          <cell r="B677" t="str">
            <v>Западные электросети
РЭС С.Бор</v>
          </cell>
          <cell r="E677" t="str">
            <v>10 (10.5)</v>
          </cell>
          <cell r="F677">
            <v>45842.597222222219</v>
          </cell>
          <cell r="I677">
            <v>0.68</v>
          </cell>
        </row>
        <row r="678">
          <cell r="B678" t="str">
            <v>Центральные электросети
РЭС Кировск</v>
          </cell>
          <cell r="E678">
            <v>35</v>
          </cell>
          <cell r="F678">
            <v>45842.611111111109</v>
          </cell>
          <cell r="I678">
            <v>2.25</v>
          </cell>
        </row>
        <row r="679">
          <cell r="B679" t="str">
            <v>Северные электросети
РЭС Выборг</v>
          </cell>
          <cell r="E679" t="str">
            <v>10 (10.5)</v>
          </cell>
          <cell r="F679">
            <v>45842.618055555555</v>
          </cell>
          <cell r="I679">
            <v>2.95</v>
          </cell>
        </row>
        <row r="680">
          <cell r="B680" t="str">
            <v>Центральные электросети
РЭС Тосно</v>
          </cell>
          <cell r="E680" t="str">
            <v>6 (6.3)</v>
          </cell>
          <cell r="F680">
            <v>45842.623611111114</v>
          </cell>
          <cell r="I680">
            <v>3.67</v>
          </cell>
        </row>
        <row r="681">
          <cell r="B681" t="str">
            <v>Пригородные электросети, РЭС Всеволожск</v>
          </cell>
          <cell r="E681" t="str">
            <v>10 (10.5)</v>
          </cell>
          <cell r="F681">
            <v>45842.649305555555</v>
          </cell>
          <cell r="I681">
            <v>0.99999999994179234</v>
          </cell>
        </row>
        <row r="682">
          <cell r="B682" t="str">
            <v>Восточные электросети
РЭС Тихвин</v>
          </cell>
          <cell r="E682" t="str">
            <v>10 (10.5)</v>
          </cell>
          <cell r="F682">
            <v>45842.708333333336</v>
          </cell>
          <cell r="I682">
            <v>0.17</v>
          </cell>
        </row>
        <row r="683">
          <cell r="B683" t="str">
            <v>Южные электросети
РЭС Луга</v>
          </cell>
          <cell r="E683" t="str">
            <v>10 (10.5)</v>
          </cell>
          <cell r="F683">
            <v>45842.722222222219</v>
          </cell>
          <cell r="I683">
            <v>0.97</v>
          </cell>
        </row>
        <row r="684">
          <cell r="B684" t="str">
            <v>Восточные электросети
РЭС Тихвин</v>
          </cell>
          <cell r="E684" t="str">
            <v>10 (10.5)</v>
          </cell>
          <cell r="F684">
            <v>45842.756944444445</v>
          </cell>
          <cell r="I684">
            <v>5.17</v>
          </cell>
        </row>
        <row r="685">
          <cell r="B685" t="str">
            <v>Южные электросети
РЭС Оредежский</v>
          </cell>
          <cell r="E685" t="str">
            <v>10 (10.5)</v>
          </cell>
          <cell r="F685">
            <v>45842.840277777781</v>
          </cell>
          <cell r="I685">
            <v>1.75</v>
          </cell>
        </row>
        <row r="686">
          <cell r="B686" t="str">
            <v>Пригородные электросети
РЭС Сертолово</v>
          </cell>
          <cell r="E686" t="str">
            <v>10 (10.5)</v>
          </cell>
          <cell r="F686">
            <v>45842.887499999997</v>
          </cell>
          <cell r="I686">
            <v>0.53</v>
          </cell>
        </row>
        <row r="687">
          <cell r="B687" t="str">
            <v>Северные электросети
РЭС Рощинский</v>
          </cell>
          <cell r="E687" t="str">
            <v>10 (10.5)</v>
          </cell>
          <cell r="F687">
            <v>45843.046527777777</v>
          </cell>
          <cell r="I687">
            <v>15.32</v>
          </cell>
        </row>
        <row r="688">
          <cell r="B688" t="str">
            <v>Южные электросети
РЭС Оредежский</v>
          </cell>
          <cell r="E688" t="str">
            <v>10 (10.5)</v>
          </cell>
          <cell r="F688">
            <v>45843.097916666666</v>
          </cell>
          <cell r="I688">
            <v>16.920000000000002</v>
          </cell>
        </row>
        <row r="689">
          <cell r="B689" t="str">
            <v>Северные электросети
РЭС Южный</v>
          </cell>
          <cell r="E689" t="str">
            <v>10 (10.5)</v>
          </cell>
          <cell r="F689">
            <v>45843.344444444447</v>
          </cell>
          <cell r="I689">
            <v>1.17</v>
          </cell>
        </row>
        <row r="690">
          <cell r="B690" t="str">
            <v>Северные электросети
РЭС Рощинский</v>
          </cell>
          <cell r="E690" t="str">
            <v>10 (10.5)</v>
          </cell>
          <cell r="F690">
            <v>45843.504166666666</v>
          </cell>
          <cell r="I690">
            <v>9.9</v>
          </cell>
        </row>
        <row r="691">
          <cell r="B691" t="str">
            <v>Центральные электросети
РЭС Тосно</v>
          </cell>
          <cell r="E691" t="str">
            <v>10 (10.5)</v>
          </cell>
          <cell r="F691">
            <v>45843.540277777778</v>
          </cell>
          <cell r="I691">
            <v>1.98</v>
          </cell>
        </row>
        <row r="692">
          <cell r="B692" t="str">
            <v>Северные электросети
РЭС Рощинский</v>
          </cell>
          <cell r="E692" t="str">
            <v>10 (10.5)</v>
          </cell>
          <cell r="F692">
            <v>45843.767361111109</v>
          </cell>
          <cell r="I692">
            <v>4.92</v>
          </cell>
        </row>
        <row r="693">
          <cell r="B693" t="str">
            <v>Южные электросети
РЭС Луга</v>
          </cell>
          <cell r="E693" t="str">
            <v>10 (10.5)</v>
          </cell>
          <cell r="F693">
            <v>45843.838194444441</v>
          </cell>
          <cell r="I693">
            <v>1.98</v>
          </cell>
        </row>
        <row r="694">
          <cell r="B694" t="str">
            <v>Южные электросети
РЭС Оредежский</v>
          </cell>
          <cell r="E694" t="str">
            <v>10 (10.5)</v>
          </cell>
          <cell r="F694">
            <v>45843.881249999999</v>
          </cell>
          <cell r="I694">
            <v>0.6</v>
          </cell>
        </row>
        <row r="695">
          <cell r="B695" t="str">
            <v>Южные электросети
РЭС Оредежский</v>
          </cell>
          <cell r="E695" t="str">
            <v>10 (10.5)</v>
          </cell>
          <cell r="F695">
            <v>45843.958333333336</v>
          </cell>
          <cell r="I695">
            <v>4.75</v>
          </cell>
        </row>
        <row r="696">
          <cell r="B696" t="str">
            <v>Западные электросети
РЭС С.Бор</v>
          </cell>
          <cell r="E696" t="str">
            <v>10 (10.5)</v>
          </cell>
          <cell r="F696">
            <v>45844.195833333331</v>
          </cell>
          <cell r="I696">
            <v>8.5</v>
          </cell>
        </row>
        <row r="697">
          <cell r="B697" t="str">
            <v>Южные электросети
РЭС Луга</v>
          </cell>
          <cell r="E697" t="str">
            <v>10 (10.5)</v>
          </cell>
          <cell r="F697">
            <v>45844.308333333334</v>
          </cell>
          <cell r="I697">
            <v>3.4</v>
          </cell>
        </row>
        <row r="698">
          <cell r="B698" t="str">
            <v>Западные электросети
РЭС С.Бор</v>
          </cell>
          <cell r="E698" t="str">
            <v>10 (10.5)</v>
          </cell>
          <cell r="F698">
            <v>45844.423611111109</v>
          </cell>
          <cell r="I698">
            <v>4.25</v>
          </cell>
        </row>
        <row r="699">
          <cell r="B699" t="str">
            <v>Пригородные электросети
РЭС Всеволожск</v>
          </cell>
          <cell r="E699" t="str">
            <v>10 (10.5)</v>
          </cell>
          <cell r="F699">
            <v>45844.59375</v>
          </cell>
          <cell r="I699">
            <v>0.8</v>
          </cell>
        </row>
        <row r="700">
          <cell r="B700" t="str">
            <v>Северные электросети
РЭС Южный</v>
          </cell>
          <cell r="E700" t="str">
            <v>10 (10.5)</v>
          </cell>
          <cell r="F700">
            <v>45844.991666666669</v>
          </cell>
          <cell r="I700">
            <v>4.82</v>
          </cell>
        </row>
        <row r="701">
          <cell r="B701" t="str">
            <v>Северные электросети
РЭС Южный</v>
          </cell>
          <cell r="E701" t="str">
            <v>10 (10.5)</v>
          </cell>
          <cell r="F701">
            <v>45846.326388888891</v>
          </cell>
          <cell r="I701">
            <v>11.43</v>
          </cell>
        </row>
        <row r="702">
          <cell r="B702" t="str">
            <v>Пригородные электросети
РЭС Сертолово</v>
          </cell>
          <cell r="E702" t="str">
            <v>10 (10.5)</v>
          </cell>
          <cell r="F702">
            <v>45846.520833333336</v>
          </cell>
          <cell r="I702">
            <v>0.83</v>
          </cell>
        </row>
        <row r="703">
          <cell r="B703" t="str">
            <v>Южные электросети
РЭС Оредежский</v>
          </cell>
          <cell r="E703" t="str">
            <v>10 (10.5)</v>
          </cell>
          <cell r="F703">
            <v>45846.555555555555</v>
          </cell>
          <cell r="I703">
            <v>8.08</v>
          </cell>
        </row>
        <row r="704">
          <cell r="B704" t="str">
            <v>Северные электросети
РЭС Южный</v>
          </cell>
          <cell r="E704" t="str">
            <v>10 (10.5)</v>
          </cell>
          <cell r="F704">
            <v>45846.586805555555</v>
          </cell>
          <cell r="I704">
            <v>1.97</v>
          </cell>
        </row>
        <row r="705">
          <cell r="B705" t="str">
            <v>Пригородные электросети
РЭС Всеволожск</v>
          </cell>
          <cell r="E705" t="str">
            <v>10 (10.5)</v>
          </cell>
          <cell r="F705">
            <v>45846.673611111109</v>
          </cell>
          <cell r="I705">
            <v>0.92</v>
          </cell>
        </row>
        <row r="706">
          <cell r="B706" t="str">
            <v>Западные электросети
РЭС С.Бор</v>
          </cell>
          <cell r="E706" t="str">
            <v>10 (10.5)</v>
          </cell>
          <cell r="F706">
            <v>45846.677083333336</v>
          </cell>
          <cell r="I706">
            <v>0.57999999999999996</v>
          </cell>
        </row>
        <row r="707">
          <cell r="B707" t="str">
            <v>Центральные электросети
РЭС Кировск</v>
          </cell>
          <cell r="E707" t="str">
            <v>10 (10.5)</v>
          </cell>
          <cell r="F707">
            <v>45846.711805555555</v>
          </cell>
          <cell r="I707">
            <v>1.05</v>
          </cell>
        </row>
        <row r="708">
          <cell r="B708" t="str">
            <v>Западные электросети
РЭС С.Бор</v>
          </cell>
          <cell r="E708" t="str">
            <v>10 (10.5)</v>
          </cell>
          <cell r="F708">
            <v>45846.71875</v>
          </cell>
          <cell r="I708">
            <v>1.5</v>
          </cell>
        </row>
        <row r="709">
          <cell r="B709" t="str">
            <v>Северные электросети
РЭС Северный</v>
          </cell>
          <cell r="E709">
            <v>0.38</v>
          </cell>
          <cell r="F709">
            <v>45846.747916666667</v>
          </cell>
          <cell r="I709">
            <v>3.63</v>
          </cell>
        </row>
        <row r="710">
          <cell r="B710" t="str">
            <v>Южные электросети
РЭС Луга</v>
          </cell>
          <cell r="E710" t="str">
            <v>10 (10.5)</v>
          </cell>
          <cell r="F710">
            <v>45846.760416666664</v>
          </cell>
          <cell r="I710">
            <v>2.85</v>
          </cell>
        </row>
        <row r="711">
          <cell r="B711" t="str">
            <v>Центральные электросети
РЭС Тосно</v>
          </cell>
          <cell r="E711" t="str">
            <v>10 (10.5)</v>
          </cell>
          <cell r="F711">
            <v>45848.25</v>
          </cell>
          <cell r="I711">
            <v>5.67</v>
          </cell>
        </row>
        <row r="712">
          <cell r="B712" t="str">
            <v>Центральные электросети
РЭС Тосно</v>
          </cell>
          <cell r="E712" t="str">
            <v>10 (10.5)</v>
          </cell>
          <cell r="F712">
            <v>45848.395833333336</v>
          </cell>
          <cell r="I712">
            <v>2.0499999999999998</v>
          </cell>
        </row>
        <row r="713">
          <cell r="B713" t="str">
            <v>Западные электросети
РЭС Волосово</v>
          </cell>
          <cell r="E713" t="str">
            <v>10 (10.5)</v>
          </cell>
          <cell r="F713">
            <v>45848.402777777781</v>
          </cell>
          <cell r="I713">
            <v>7.88</v>
          </cell>
        </row>
        <row r="714">
          <cell r="B714" t="str">
            <v>Западные электросети
РЭС Сланцы</v>
          </cell>
          <cell r="E714" t="str">
            <v>6 (6.3)</v>
          </cell>
          <cell r="F714">
            <v>45848.423611111109</v>
          </cell>
          <cell r="I714">
            <v>1.83</v>
          </cell>
        </row>
        <row r="715">
          <cell r="B715" t="str">
            <v>Северные электросети
РЭС Рощинский</v>
          </cell>
          <cell r="E715" t="str">
            <v>10 (10.5)</v>
          </cell>
          <cell r="F715">
            <v>45848.524305555555</v>
          </cell>
          <cell r="I715">
            <v>3.58</v>
          </cell>
        </row>
        <row r="716">
          <cell r="B716" t="str">
            <v>Северные электросети
РЭС Рощинский</v>
          </cell>
          <cell r="E716" t="str">
            <v>10 (10.5)</v>
          </cell>
          <cell r="F716">
            <v>45848.586805555555</v>
          </cell>
          <cell r="I716">
            <v>4.2</v>
          </cell>
        </row>
        <row r="717">
          <cell r="B717" t="str">
            <v>Центральные электросети
РЭС Тосно</v>
          </cell>
          <cell r="E717" t="str">
            <v>6 (6.3)</v>
          </cell>
          <cell r="F717">
            <v>45848.586805555555</v>
          </cell>
          <cell r="I717">
            <v>0.27</v>
          </cell>
        </row>
        <row r="718">
          <cell r="B718" t="str">
            <v>Западные электросети
РЭС Кингисепп</v>
          </cell>
          <cell r="E718" t="str">
            <v>10 (10.5)</v>
          </cell>
          <cell r="F718">
            <v>45848.746527777781</v>
          </cell>
          <cell r="I718">
            <v>1.73</v>
          </cell>
        </row>
        <row r="719">
          <cell r="B719" t="str">
            <v>Восточные электросети
РЭС Тихвин</v>
          </cell>
          <cell r="E719">
            <v>0.38</v>
          </cell>
          <cell r="F719">
            <v>45849.361111111109</v>
          </cell>
          <cell r="I719">
            <v>1.83</v>
          </cell>
        </row>
        <row r="720">
          <cell r="B720" t="str">
            <v>Западные электросети
РЭС Сланцы</v>
          </cell>
          <cell r="E720">
            <v>0.38</v>
          </cell>
          <cell r="F720">
            <v>45849.736805555556</v>
          </cell>
          <cell r="I720">
            <v>0.23</v>
          </cell>
        </row>
        <row r="721">
          <cell r="B721" t="str">
            <v>Южные электросети
РЭС Луга</v>
          </cell>
          <cell r="E721" t="str">
            <v>10 (10.5)</v>
          </cell>
          <cell r="F721">
            <v>45850.145833333336</v>
          </cell>
          <cell r="I721">
            <v>0.83</v>
          </cell>
        </row>
        <row r="722">
          <cell r="B722" t="str">
            <v>Северные электросети
РЭС Выборг</v>
          </cell>
          <cell r="E722">
            <v>0.38</v>
          </cell>
          <cell r="F722">
            <v>45850.371527777781</v>
          </cell>
          <cell r="I722">
            <v>0.67</v>
          </cell>
        </row>
        <row r="723">
          <cell r="B723" t="str">
            <v>Центральные электросети
РЭС Кировск</v>
          </cell>
          <cell r="E723" t="str">
            <v>10 (10.5)</v>
          </cell>
          <cell r="F723">
            <v>45850.436111111114</v>
          </cell>
          <cell r="I723">
            <v>1.03</v>
          </cell>
        </row>
        <row r="724">
          <cell r="B724" t="str">
            <v>Восточные электросети
РЭС Подпорожье</v>
          </cell>
          <cell r="E724" t="str">
            <v>10 (10.5)</v>
          </cell>
          <cell r="F724">
            <v>45850.529166666667</v>
          </cell>
          <cell r="I724">
            <v>0</v>
          </cell>
        </row>
        <row r="725">
          <cell r="B725" t="str">
            <v>Северные электросети
РЭС Выборг</v>
          </cell>
          <cell r="E725" t="str">
            <v>10 (10.5)</v>
          </cell>
          <cell r="F725">
            <v>45850.615277777775</v>
          </cell>
          <cell r="I725">
            <v>0.82</v>
          </cell>
        </row>
        <row r="726">
          <cell r="B726" t="str">
            <v>Центральные электросети
РЭС Тосно</v>
          </cell>
          <cell r="E726" t="str">
            <v>10 (10.5)</v>
          </cell>
          <cell r="F726">
            <v>45850.630555555559</v>
          </cell>
          <cell r="I726">
            <v>5.73</v>
          </cell>
        </row>
        <row r="727">
          <cell r="B727" t="str">
            <v>Южные электросети
РЭС Луга</v>
          </cell>
          <cell r="E727" t="str">
            <v>10 (10.5)</v>
          </cell>
          <cell r="F727">
            <v>45850.668749999997</v>
          </cell>
          <cell r="I727">
            <v>0.28000000000000003</v>
          </cell>
        </row>
        <row r="728">
          <cell r="B728" t="str">
            <v>Центральные электросети
РЭС Тосно</v>
          </cell>
          <cell r="E728" t="str">
            <v>10 (10.5)</v>
          </cell>
          <cell r="F728">
            <v>45850.683333333334</v>
          </cell>
          <cell r="I728">
            <v>0.4</v>
          </cell>
        </row>
        <row r="729">
          <cell r="B729" t="str">
            <v>Северные электросети
РЭС Выборг</v>
          </cell>
          <cell r="E729">
            <v>0.38</v>
          </cell>
          <cell r="F729">
            <v>45850.725694444445</v>
          </cell>
          <cell r="I729">
            <v>0.32</v>
          </cell>
        </row>
        <row r="730">
          <cell r="B730" t="str">
            <v>Центральные электросети
РЭС Тосно</v>
          </cell>
          <cell r="E730" t="str">
            <v>10 (10.5)</v>
          </cell>
          <cell r="F730">
            <v>45850.741666666669</v>
          </cell>
          <cell r="I730">
            <v>4.72</v>
          </cell>
        </row>
        <row r="731">
          <cell r="B731" t="str">
            <v>Западные электросети
РЭС Кингисепп</v>
          </cell>
          <cell r="E731" t="str">
            <v>10 (10.5)</v>
          </cell>
          <cell r="F731">
            <v>45850.751388888886</v>
          </cell>
          <cell r="I731">
            <v>4.47</v>
          </cell>
        </row>
        <row r="732">
          <cell r="B732" t="str">
            <v>Центральные электросети
РЭС Тосно</v>
          </cell>
          <cell r="E732" t="str">
            <v>6 (6.3)</v>
          </cell>
          <cell r="F732">
            <v>45850.897916666669</v>
          </cell>
          <cell r="I732">
            <v>17.53</v>
          </cell>
        </row>
        <row r="733">
          <cell r="B733" t="str">
            <v>Центральные электросети
РЭС Отрадное</v>
          </cell>
          <cell r="E733" t="str">
            <v>10 (10.5)</v>
          </cell>
          <cell r="F733">
            <v>45850.898611111108</v>
          </cell>
          <cell r="I733">
            <v>0.68</v>
          </cell>
        </row>
        <row r="734">
          <cell r="B734" t="str">
            <v>Южные электросети
РЭС Луга</v>
          </cell>
          <cell r="E734" t="str">
            <v>10 (10.5)</v>
          </cell>
          <cell r="F734">
            <v>45850.90625</v>
          </cell>
          <cell r="I734">
            <v>12.82</v>
          </cell>
        </row>
        <row r="735">
          <cell r="B735" t="str">
            <v>Восточные электросети
РЭС Волхов</v>
          </cell>
          <cell r="E735" t="str">
            <v>10 (10.5)</v>
          </cell>
          <cell r="F735">
            <v>45850.90625</v>
          </cell>
          <cell r="I735">
            <v>6.87</v>
          </cell>
        </row>
        <row r="736">
          <cell r="B736" t="str">
            <v>Западные электросети
РЭС Волосово</v>
          </cell>
          <cell r="E736">
            <v>110</v>
          </cell>
          <cell r="F736">
            <v>45850.916666666664</v>
          </cell>
          <cell r="I736">
            <v>1.78</v>
          </cell>
        </row>
        <row r="737">
          <cell r="B737" t="str">
            <v>Западные электросети
РЭС Волосово</v>
          </cell>
          <cell r="E737" t="str">
            <v>10 (10.5)</v>
          </cell>
          <cell r="F737">
            <v>45850.916666666664</v>
          </cell>
          <cell r="I737">
            <v>1.78</v>
          </cell>
        </row>
        <row r="738">
          <cell r="B738" t="str">
            <v>Южные электросети
РЭС Луга</v>
          </cell>
          <cell r="E738" t="str">
            <v>10 (10.5)</v>
          </cell>
          <cell r="F738">
            <v>45850.955555555556</v>
          </cell>
          <cell r="I738">
            <v>1.72</v>
          </cell>
        </row>
        <row r="739">
          <cell r="B739" t="str">
            <v>Западные электросети
РЭС Кингисепп</v>
          </cell>
          <cell r="E739" t="str">
            <v>10 (10.5)</v>
          </cell>
          <cell r="F739">
            <v>45850.972222222219</v>
          </cell>
          <cell r="I739">
            <v>1.47</v>
          </cell>
        </row>
        <row r="740">
          <cell r="B740" t="str">
            <v>Центральные электросети
РЭС Тосно</v>
          </cell>
          <cell r="E740">
            <v>0.38</v>
          </cell>
          <cell r="F740">
            <v>45850.975694444445</v>
          </cell>
          <cell r="I740">
            <v>2.9</v>
          </cell>
        </row>
        <row r="741">
          <cell r="B741" t="str">
            <v>Центральные электросети
РЭС Тосно</v>
          </cell>
          <cell r="E741">
            <v>0.38</v>
          </cell>
          <cell r="F741">
            <v>45850.976388888892</v>
          </cell>
          <cell r="I741">
            <v>3.2</v>
          </cell>
        </row>
        <row r="742">
          <cell r="B742" t="str">
            <v>Западные электросети
РЭС Кингисепп</v>
          </cell>
          <cell r="E742" t="str">
            <v>10 (10.5)</v>
          </cell>
          <cell r="F742">
            <v>45850.986111111109</v>
          </cell>
          <cell r="I742">
            <v>14.67</v>
          </cell>
        </row>
        <row r="743">
          <cell r="B743" t="str">
            <v>Центральные электросети
РЭС Тосно</v>
          </cell>
          <cell r="E743" t="str">
            <v>6 (6.3)</v>
          </cell>
          <cell r="F743">
            <v>45850.993055555555</v>
          </cell>
          <cell r="I743">
            <v>1.62</v>
          </cell>
        </row>
        <row r="744">
          <cell r="B744" t="str">
            <v>Северные электросети
РЭС Выборг</v>
          </cell>
          <cell r="E744" t="str">
            <v>10 (10.5)</v>
          </cell>
          <cell r="F744">
            <v>45851.025000000001</v>
          </cell>
          <cell r="I744">
            <v>6.08</v>
          </cell>
        </row>
        <row r="745">
          <cell r="B745" t="str">
            <v>Северные электросети
РЭС Выборг</v>
          </cell>
          <cell r="E745" t="str">
            <v>10 (10.5)</v>
          </cell>
          <cell r="F745">
            <v>45851.030555555553</v>
          </cell>
          <cell r="I745">
            <v>5.95</v>
          </cell>
        </row>
        <row r="746">
          <cell r="B746" t="str">
            <v>Северные электросети
РЭС Выборг</v>
          </cell>
          <cell r="E746" t="str">
            <v>10 (10.5)</v>
          </cell>
          <cell r="F746">
            <v>45851.030555555553</v>
          </cell>
          <cell r="I746">
            <v>5.95</v>
          </cell>
        </row>
        <row r="747">
          <cell r="B747" t="str">
            <v>Южные электросети
РЭС Луга</v>
          </cell>
          <cell r="E747" t="str">
            <v>10 (10.5)</v>
          </cell>
          <cell r="F747">
            <v>45851.036805555559</v>
          </cell>
          <cell r="I747">
            <v>1.3</v>
          </cell>
        </row>
        <row r="748">
          <cell r="B748" t="str">
            <v>Северные электросети
РЭС Южный</v>
          </cell>
          <cell r="E748" t="str">
            <v>10 (10.5)</v>
          </cell>
          <cell r="F748">
            <v>45851.048611111109</v>
          </cell>
          <cell r="I748">
            <v>1.23</v>
          </cell>
        </row>
        <row r="749">
          <cell r="B749" t="str">
            <v>Северные электросети
РЭС Южный</v>
          </cell>
          <cell r="E749" t="str">
            <v>10 (10.5)</v>
          </cell>
          <cell r="F749">
            <v>45851.115972222222</v>
          </cell>
          <cell r="I749">
            <v>21.52</v>
          </cell>
        </row>
        <row r="750">
          <cell r="B750" t="str">
            <v>Южные электросети
РЭС Оредежский</v>
          </cell>
          <cell r="E750" t="str">
            <v>10 (10.5)</v>
          </cell>
          <cell r="F750">
            <v>45851.222222222219</v>
          </cell>
          <cell r="I750">
            <v>4.95</v>
          </cell>
        </row>
        <row r="751">
          <cell r="B751" t="str">
            <v>Северные электросети
РЭС Выборг</v>
          </cell>
          <cell r="E751" t="str">
            <v>10 (10.5)</v>
          </cell>
          <cell r="F751">
            <v>45851.279861111114</v>
          </cell>
          <cell r="I751">
            <v>1.02</v>
          </cell>
        </row>
        <row r="752">
          <cell r="B752" t="str">
            <v>Центральные электросети
РЭС Тосно</v>
          </cell>
          <cell r="E752" t="str">
            <v>10 (10.5)</v>
          </cell>
          <cell r="F752">
            <v>45851.347222222219</v>
          </cell>
          <cell r="I752">
            <v>0.9</v>
          </cell>
        </row>
        <row r="753">
          <cell r="B753" t="str">
            <v>Северные электросети
РЭС Выборг</v>
          </cell>
          <cell r="E753" t="str">
            <v>10 (10.5)</v>
          </cell>
          <cell r="F753">
            <v>45851.368055555555</v>
          </cell>
          <cell r="I753">
            <v>6.33</v>
          </cell>
        </row>
        <row r="754">
          <cell r="B754" t="str">
            <v>Северные электросети
РЭС Южный</v>
          </cell>
          <cell r="E754" t="str">
            <v>6 (6.3)</v>
          </cell>
          <cell r="F754">
            <v>45851.368750000001</v>
          </cell>
          <cell r="I754">
            <v>2.97</v>
          </cell>
        </row>
        <row r="755">
          <cell r="B755" t="str">
            <v>Северные электросети
РЭС Южный</v>
          </cell>
          <cell r="E755" t="str">
            <v>10 (10.5)</v>
          </cell>
          <cell r="F755">
            <v>45851.424305555556</v>
          </cell>
          <cell r="I755">
            <v>6.82</v>
          </cell>
        </row>
        <row r="756">
          <cell r="B756" t="str">
            <v>Восточные электросети, РЭС Л.Поле</v>
          </cell>
          <cell r="E756" t="str">
            <v>10 (10.5)</v>
          </cell>
          <cell r="F756">
            <v>45851.618055555555</v>
          </cell>
          <cell r="I756">
            <v>0.33</v>
          </cell>
        </row>
        <row r="757">
          <cell r="B757" t="str">
            <v>Южные электросети, РЭС Луга</v>
          </cell>
          <cell r="E757" t="str">
            <v>10 (10.5)</v>
          </cell>
          <cell r="F757">
            <v>45851.625</v>
          </cell>
          <cell r="I757">
            <v>1.5</v>
          </cell>
        </row>
        <row r="758">
          <cell r="B758" t="str">
            <v>Южные электросети, РЭС Луга</v>
          </cell>
          <cell r="E758" t="str">
            <v>10 (10.5)</v>
          </cell>
          <cell r="F758">
            <v>45851.739583333336</v>
          </cell>
          <cell r="I758">
            <v>20.583333333197515</v>
          </cell>
        </row>
        <row r="759">
          <cell r="B759" t="str">
            <v>Южные электросети, РЭС Луга</v>
          </cell>
          <cell r="E759" t="str">
            <v>10 (10.5)</v>
          </cell>
          <cell r="F759">
            <v>45851.75</v>
          </cell>
          <cell r="I759">
            <v>20.983333333279006</v>
          </cell>
        </row>
        <row r="760">
          <cell r="B760" t="str">
            <v>Северные электросети, РЭС Выборг</v>
          </cell>
          <cell r="E760" t="str">
            <v>10 (10.5)</v>
          </cell>
          <cell r="F760">
            <v>45851.763888888891</v>
          </cell>
          <cell r="I760">
            <v>0.17</v>
          </cell>
        </row>
        <row r="761">
          <cell r="B761" t="str">
            <v>Южные электросети, РЭС Луга</v>
          </cell>
          <cell r="E761" t="str">
            <v>10 (10.5)</v>
          </cell>
          <cell r="F761">
            <v>45851.791666666664</v>
          </cell>
          <cell r="I761">
            <v>16.366666666755918</v>
          </cell>
        </row>
        <row r="762">
          <cell r="B762" t="str">
            <v>Южные электросети, РЭС Луга</v>
          </cell>
          <cell r="E762" t="str">
            <v>10 (10.5)</v>
          </cell>
          <cell r="F762">
            <v>45851.793055555558</v>
          </cell>
          <cell r="I762">
            <v>5.58</v>
          </cell>
        </row>
        <row r="763">
          <cell r="B763" t="str">
            <v>Южные электросети, РЭС Луга</v>
          </cell>
          <cell r="E763" t="str">
            <v>10 (10.5)</v>
          </cell>
          <cell r="F763">
            <v>45851.8</v>
          </cell>
          <cell r="I763">
            <v>2.5299999999999998</v>
          </cell>
        </row>
        <row r="764">
          <cell r="B764" t="str">
            <v>Южные электросети, РЭС Луга</v>
          </cell>
          <cell r="E764" t="str">
            <v>10 (10.5)</v>
          </cell>
          <cell r="F764">
            <v>45851.829861111109</v>
          </cell>
          <cell r="I764">
            <v>11.916666666744277</v>
          </cell>
        </row>
        <row r="765">
          <cell r="B765" t="str">
            <v>Западные электросети
РЭС Кингисепп</v>
          </cell>
          <cell r="E765" t="str">
            <v>10 (10.5)</v>
          </cell>
          <cell r="F765">
            <v>45852.565972222219</v>
          </cell>
          <cell r="I765">
            <v>6.15</v>
          </cell>
        </row>
        <row r="766">
          <cell r="B766" t="str">
            <v>Южные электросети
РЭС Луга</v>
          </cell>
          <cell r="E766" t="str">
            <v>10 (10.5)</v>
          </cell>
          <cell r="F766">
            <v>45853.527083333334</v>
          </cell>
          <cell r="I766">
            <v>4.57</v>
          </cell>
        </row>
        <row r="767">
          <cell r="B767" t="str">
            <v>Пригородные электросети
РЭС Всеволожск</v>
          </cell>
          <cell r="E767" t="str">
            <v>6 (6.3)</v>
          </cell>
          <cell r="F767">
            <v>45853.588888888888</v>
          </cell>
          <cell r="I767">
            <v>0</v>
          </cell>
        </row>
        <row r="768">
          <cell r="B768" t="str">
            <v>Пригородные электросети
РЭС Всеволожск</v>
          </cell>
          <cell r="E768" t="str">
            <v>10 (10.5)</v>
          </cell>
          <cell r="F768">
            <v>45853.611111111109</v>
          </cell>
          <cell r="I768">
            <v>0</v>
          </cell>
        </row>
        <row r="769">
          <cell r="B769" t="str">
            <v>Западные электросети
РЭС Сланцы</v>
          </cell>
          <cell r="E769" t="str">
            <v>6 (6.3)</v>
          </cell>
          <cell r="F769">
            <v>45853.635416666664</v>
          </cell>
          <cell r="I769">
            <v>2.2200000000000002</v>
          </cell>
        </row>
        <row r="770">
          <cell r="B770" t="str">
            <v>Пригородные электросети
РЭС Всеволожск</v>
          </cell>
          <cell r="E770" t="str">
            <v>10 (10.5)</v>
          </cell>
          <cell r="F770">
            <v>45853.68472222222</v>
          </cell>
          <cell r="I770">
            <v>0</v>
          </cell>
        </row>
        <row r="771">
          <cell r="B771" t="str">
            <v>Восточные электросети
РЭС Кириши</v>
          </cell>
          <cell r="E771" t="str">
            <v>10 (10.5)</v>
          </cell>
          <cell r="F771">
            <v>45853.893055555556</v>
          </cell>
          <cell r="I771">
            <v>1.38</v>
          </cell>
        </row>
        <row r="772">
          <cell r="B772" t="str">
            <v>Пригородные электросети
РЭС Сертолово</v>
          </cell>
          <cell r="E772" t="str">
            <v>10 (10.5)</v>
          </cell>
          <cell r="F772">
            <v>45853.972222222219</v>
          </cell>
          <cell r="I772">
            <v>0.47</v>
          </cell>
        </row>
        <row r="773">
          <cell r="B773" t="str">
            <v>Пригородные электросети
РЭС Сертолово</v>
          </cell>
          <cell r="E773" t="str">
            <v>10 (10.5)</v>
          </cell>
          <cell r="F773">
            <v>45853.979166666664</v>
          </cell>
          <cell r="I773">
            <v>1.35</v>
          </cell>
        </row>
        <row r="774">
          <cell r="B774" t="str">
            <v>Северные электросети
РЭС Выборг</v>
          </cell>
          <cell r="E774" t="str">
            <v>10 (10.5)</v>
          </cell>
          <cell r="F774">
            <v>45854.01666666667</v>
          </cell>
          <cell r="I774">
            <v>0.22</v>
          </cell>
        </row>
        <row r="775">
          <cell r="B775" t="str">
            <v>Восточные электросети
РЭС Кириши</v>
          </cell>
          <cell r="E775">
            <v>0.38</v>
          </cell>
          <cell r="F775">
            <v>45854.274305555555</v>
          </cell>
          <cell r="I775">
            <v>0.9</v>
          </cell>
        </row>
        <row r="776">
          <cell r="B776" t="str">
            <v>Восточные электросети
РЭС Кириши</v>
          </cell>
          <cell r="E776">
            <v>0.38</v>
          </cell>
          <cell r="F776">
            <v>45855.25</v>
          </cell>
          <cell r="I776">
            <v>1.18</v>
          </cell>
        </row>
        <row r="777">
          <cell r="B777" t="str">
            <v>Западные электросети
РЭС Кингисепп</v>
          </cell>
          <cell r="E777" t="str">
            <v>10 (10.5)</v>
          </cell>
          <cell r="F777">
            <v>45855.458333333336</v>
          </cell>
          <cell r="I777">
            <v>1.42</v>
          </cell>
        </row>
        <row r="778">
          <cell r="B778" t="str">
            <v>Центральные электросети
РЭС Отрадное</v>
          </cell>
          <cell r="E778" t="str">
            <v>10 (10.5)</v>
          </cell>
          <cell r="F778">
            <v>45855.595138888886</v>
          </cell>
          <cell r="I778">
            <v>6.95</v>
          </cell>
        </row>
        <row r="779">
          <cell r="B779" t="str">
            <v>Пригородные электросети
РЭС Всеволожск</v>
          </cell>
          <cell r="E779" t="str">
            <v>10 (10.5)</v>
          </cell>
          <cell r="F779">
            <v>45855.602083333331</v>
          </cell>
          <cell r="I779">
            <v>0.27</v>
          </cell>
        </row>
        <row r="780">
          <cell r="B780" t="str">
            <v>Южные электросети
РЭС Луга</v>
          </cell>
          <cell r="E780" t="str">
            <v>10 (10.5)</v>
          </cell>
          <cell r="F780">
            <v>45855.62222222222</v>
          </cell>
          <cell r="I780">
            <v>0.17</v>
          </cell>
        </row>
        <row r="781">
          <cell r="B781" t="str">
            <v>Центральные электросети
РЭС Кировск</v>
          </cell>
          <cell r="E781" t="str">
            <v>6 (6.3)</v>
          </cell>
          <cell r="F781">
            <v>45856.173611111109</v>
          </cell>
          <cell r="I781">
            <v>1.08</v>
          </cell>
        </row>
        <row r="782">
          <cell r="B782" t="str">
            <v>Южные электросети
РЭС Луга</v>
          </cell>
          <cell r="E782" t="str">
            <v>10 (10.5)</v>
          </cell>
          <cell r="F782">
            <v>45857.459027777775</v>
          </cell>
          <cell r="I782">
            <v>0.72</v>
          </cell>
        </row>
        <row r="783">
          <cell r="B783" t="str">
            <v>Северные электросети
РЭС Выборг</v>
          </cell>
          <cell r="E783" t="str">
            <v>10 (10.5)</v>
          </cell>
          <cell r="F783">
            <v>45857.65625</v>
          </cell>
          <cell r="I783">
            <v>2.9</v>
          </cell>
        </row>
        <row r="784">
          <cell r="B784" t="str">
            <v>Центральные электросети
РЭС Отрадное</v>
          </cell>
          <cell r="E784" t="str">
            <v>10 (10.5)</v>
          </cell>
          <cell r="F784">
            <v>45858.280555555553</v>
          </cell>
          <cell r="I784">
            <v>0.93</v>
          </cell>
        </row>
        <row r="785">
          <cell r="B785" t="str">
            <v>Западные электросети
РЭС С.Бор</v>
          </cell>
          <cell r="E785" t="str">
            <v>10 (10.5)</v>
          </cell>
          <cell r="F785">
            <v>45858.310416666667</v>
          </cell>
          <cell r="I785">
            <v>0.22</v>
          </cell>
        </row>
        <row r="786">
          <cell r="B786" t="str">
            <v>Центральные электросети
РЭС Кировск</v>
          </cell>
          <cell r="E786">
            <v>0.38</v>
          </cell>
          <cell r="F786">
            <v>45858.848611111112</v>
          </cell>
          <cell r="I786">
            <v>1.25</v>
          </cell>
        </row>
        <row r="787">
          <cell r="B787" t="str">
            <v>Южные электросети
РЭС Оредежский</v>
          </cell>
          <cell r="E787" t="str">
            <v>10 (10.5)</v>
          </cell>
          <cell r="F787">
            <v>45858.857638888891</v>
          </cell>
          <cell r="I787">
            <v>0.43</v>
          </cell>
        </row>
        <row r="788">
          <cell r="B788" t="str">
            <v>Южные электросети
РЭС Оредежский</v>
          </cell>
          <cell r="E788" t="str">
            <v>10 (10.5)</v>
          </cell>
          <cell r="F788">
            <v>45858.864583333336</v>
          </cell>
          <cell r="I788">
            <v>7.18</v>
          </cell>
        </row>
        <row r="789">
          <cell r="B789" t="str">
            <v>Центральные электросети
РЭС Кировск</v>
          </cell>
          <cell r="E789">
            <v>0.38</v>
          </cell>
          <cell r="F789">
            <v>45858.927777777775</v>
          </cell>
          <cell r="I789">
            <v>0.72</v>
          </cell>
        </row>
        <row r="790">
          <cell r="B790" t="str">
            <v>Южные электросети
РЭС Оредежский</v>
          </cell>
          <cell r="E790" t="str">
            <v>10 (10.5)</v>
          </cell>
          <cell r="F790">
            <v>45858.95</v>
          </cell>
          <cell r="I790">
            <v>2.4300000000000002</v>
          </cell>
        </row>
        <row r="791">
          <cell r="B791" t="str">
            <v>Пригородные электросети
РЭС Сертолово</v>
          </cell>
          <cell r="E791" t="str">
            <v>10 (10.5)</v>
          </cell>
          <cell r="F791">
            <v>45859.517361111109</v>
          </cell>
          <cell r="I791">
            <v>0.5</v>
          </cell>
        </row>
        <row r="792">
          <cell r="B792" t="str">
            <v>Центральные электросети
РЭС Отрадное</v>
          </cell>
          <cell r="E792">
            <v>0.38</v>
          </cell>
          <cell r="F792">
            <v>45859.530555555553</v>
          </cell>
          <cell r="I792">
            <v>0.98</v>
          </cell>
        </row>
        <row r="793">
          <cell r="B793" t="str">
            <v>Южные электросети
РЭС Оредежский</v>
          </cell>
          <cell r="E793" t="str">
            <v>10 (10.5)</v>
          </cell>
          <cell r="F793">
            <v>45859.718055555553</v>
          </cell>
          <cell r="I793">
            <v>19.920000000000002</v>
          </cell>
        </row>
        <row r="794">
          <cell r="B794" t="str">
            <v>Южные электросети
РЭС Луга</v>
          </cell>
          <cell r="E794" t="str">
            <v>10 (10.5)</v>
          </cell>
          <cell r="F794">
            <v>45859.729166666664</v>
          </cell>
          <cell r="I794">
            <v>5.58</v>
          </cell>
        </row>
        <row r="795">
          <cell r="B795" t="str">
            <v>Центральные электросети
РЭС Тосно</v>
          </cell>
          <cell r="E795" t="str">
            <v>6 (6.3)</v>
          </cell>
          <cell r="F795">
            <v>45859.731944444444</v>
          </cell>
          <cell r="I795">
            <v>6.1</v>
          </cell>
        </row>
        <row r="796">
          <cell r="B796" t="str">
            <v>Южные электросети
РЭС Оредежский</v>
          </cell>
          <cell r="E796" t="str">
            <v>10 (10.5)</v>
          </cell>
          <cell r="F796">
            <v>45859.751388888886</v>
          </cell>
          <cell r="I796">
            <v>6.87</v>
          </cell>
        </row>
        <row r="797">
          <cell r="B797" t="str">
            <v>Западные электросети
РЭС Волосово</v>
          </cell>
          <cell r="E797">
            <v>0.38</v>
          </cell>
          <cell r="F797">
            <v>45859.774305555555</v>
          </cell>
          <cell r="I797">
            <v>4.33</v>
          </cell>
        </row>
        <row r="798">
          <cell r="B798" t="str">
            <v>Западные электросети
РЭС Кингисепп</v>
          </cell>
          <cell r="E798" t="str">
            <v>10 (10.5)</v>
          </cell>
          <cell r="F798">
            <v>45859.805555555555</v>
          </cell>
          <cell r="I798">
            <v>0.97</v>
          </cell>
        </row>
        <row r="799">
          <cell r="B799" t="str">
            <v>Центральные электросети
РЭС Тосно</v>
          </cell>
          <cell r="E799" t="str">
            <v>6 (6.3)</v>
          </cell>
          <cell r="F799">
            <v>45859.805555555555</v>
          </cell>
          <cell r="I799">
            <v>3.12</v>
          </cell>
        </row>
        <row r="800">
          <cell r="B800" t="str">
            <v>Пригородные электросети
РЭС Всеволожск</v>
          </cell>
          <cell r="E800" t="str">
            <v>10 (10.5)</v>
          </cell>
          <cell r="F800">
            <v>45860.444444444445</v>
          </cell>
          <cell r="I800">
            <v>3.28</v>
          </cell>
        </row>
        <row r="801">
          <cell r="B801" t="str">
            <v>Центральные электросети
РЭС Отрадное</v>
          </cell>
          <cell r="E801" t="str">
            <v>10 (10.5)</v>
          </cell>
          <cell r="F801">
            <v>45860.742361111108</v>
          </cell>
          <cell r="I801">
            <v>1.32</v>
          </cell>
        </row>
        <row r="802">
          <cell r="B802" t="str">
            <v>Центральные электросети
РЭС Тосно</v>
          </cell>
          <cell r="E802" t="str">
            <v>10 (10.5)</v>
          </cell>
          <cell r="F802">
            <v>45862.237500000003</v>
          </cell>
          <cell r="I802">
            <v>0.08</v>
          </cell>
        </row>
        <row r="803">
          <cell r="B803" t="str">
            <v>Восточные электросети
РЭС Тихвин</v>
          </cell>
          <cell r="E803" t="str">
            <v>10 (10.5)</v>
          </cell>
          <cell r="F803">
            <v>45862.288194444445</v>
          </cell>
          <cell r="I803">
            <v>0.25</v>
          </cell>
        </row>
        <row r="804">
          <cell r="B804" t="str">
            <v>Южные электросети
РЭС Луга</v>
          </cell>
          <cell r="E804" t="str">
            <v>10 (10.5)</v>
          </cell>
          <cell r="F804">
            <v>45862.438888888886</v>
          </cell>
          <cell r="I804">
            <v>5.9</v>
          </cell>
        </row>
        <row r="805">
          <cell r="B805" t="str">
            <v>Восточные электросети
РЭС Кириши</v>
          </cell>
          <cell r="E805" t="str">
            <v>10 (10.5)</v>
          </cell>
          <cell r="F805">
            <v>45862.628472222219</v>
          </cell>
          <cell r="I805">
            <v>0.8</v>
          </cell>
        </row>
        <row r="806">
          <cell r="B806" t="str">
            <v>Северные электросети
РЭС Рощинский</v>
          </cell>
          <cell r="E806" t="str">
            <v>10 (10.5)</v>
          </cell>
          <cell r="F806">
            <v>45862.628472222219</v>
          </cell>
          <cell r="I806">
            <v>3.33</v>
          </cell>
        </row>
        <row r="807">
          <cell r="B807" t="str">
            <v>Восточные электросети
РЭС Кириши</v>
          </cell>
          <cell r="E807">
            <v>110</v>
          </cell>
          <cell r="F807">
            <v>45862.759722222225</v>
          </cell>
          <cell r="I807">
            <v>1.42</v>
          </cell>
        </row>
        <row r="808">
          <cell r="B808" t="str">
            <v>Пригородные электросети
РЭС Всеволожск</v>
          </cell>
          <cell r="E808" t="str">
            <v>6 (6.3)</v>
          </cell>
          <cell r="F808">
            <v>45863.493750000001</v>
          </cell>
          <cell r="I808">
            <v>0</v>
          </cell>
        </row>
        <row r="809">
          <cell r="B809" t="str">
            <v>Восточные электросети
РЭС Тихвин</v>
          </cell>
          <cell r="E809" t="str">
            <v>10 (10.5)</v>
          </cell>
          <cell r="F809">
            <v>45863.614583333336</v>
          </cell>
          <cell r="I809">
            <v>1.22</v>
          </cell>
        </row>
        <row r="810">
          <cell r="B810" t="str">
            <v>Пригородные электросети
РЭС Сертолово</v>
          </cell>
          <cell r="E810" t="str">
            <v>10 (10.5)</v>
          </cell>
          <cell r="F810">
            <v>45864.538194444445</v>
          </cell>
          <cell r="I810">
            <v>1.08</v>
          </cell>
        </row>
        <row r="811">
          <cell r="B811" t="str">
            <v>Пригородные электросети
РЭС Сертолово</v>
          </cell>
          <cell r="E811" t="str">
            <v>10 (10.5)</v>
          </cell>
          <cell r="F811">
            <v>45864.659722222219</v>
          </cell>
          <cell r="I811">
            <v>1.4</v>
          </cell>
        </row>
        <row r="812">
          <cell r="B812" t="str">
            <v>Пригородные электросети
РЭС Сертолово</v>
          </cell>
          <cell r="E812" t="str">
            <v>10 (10.5)</v>
          </cell>
          <cell r="F812">
            <v>45864.6875</v>
          </cell>
          <cell r="I812">
            <v>0</v>
          </cell>
        </row>
        <row r="813">
          <cell r="B813" t="str">
            <v>Центральные электросети
РЭС Отрадное</v>
          </cell>
          <cell r="E813">
            <v>0.38</v>
          </cell>
          <cell r="F813">
            <v>45865.059027777781</v>
          </cell>
          <cell r="I813">
            <v>0.85</v>
          </cell>
        </row>
        <row r="814">
          <cell r="B814" t="str">
            <v>Северные электросети
РЭС Южный</v>
          </cell>
          <cell r="E814" t="str">
            <v>10 (10.5)</v>
          </cell>
          <cell r="F814">
            <v>45865.390277777777</v>
          </cell>
          <cell r="I814">
            <v>1.05</v>
          </cell>
        </row>
        <row r="815">
          <cell r="B815" t="str">
            <v>Северные электросети
РЭС Рощинский</v>
          </cell>
          <cell r="E815" t="str">
            <v>10 (10.5)</v>
          </cell>
          <cell r="F815">
            <v>45865.844444444447</v>
          </cell>
          <cell r="I815">
            <v>0.77</v>
          </cell>
        </row>
        <row r="816">
          <cell r="B816" t="str">
            <v>Южные электросети
РЭС Оредежский</v>
          </cell>
          <cell r="E816" t="str">
            <v>10 (10.5)</v>
          </cell>
          <cell r="F816">
            <v>45866.260416666664</v>
          </cell>
          <cell r="I816">
            <v>0.23</v>
          </cell>
        </row>
        <row r="817">
          <cell r="B817" t="str">
            <v>Южные электросети
РЭС Гатчина</v>
          </cell>
          <cell r="E817" t="str">
            <v>6 (6.3)</v>
          </cell>
          <cell r="F817">
            <v>45866.53125</v>
          </cell>
          <cell r="I817">
            <v>2.0499999999999998</v>
          </cell>
        </row>
        <row r="818">
          <cell r="B818" t="str">
            <v>Северные электросети
РЭС Северный</v>
          </cell>
          <cell r="E818" t="str">
            <v>10 (10.5)</v>
          </cell>
          <cell r="F818">
            <v>45866.701388888891</v>
          </cell>
          <cell r="I818">
            <v>6.9</v>
          </cell>
        </row>
        <row r="819">
          <cell r="B819" t="str">
            <v>Северные электросети
РЭС Южный</v>
          </cell>
          <cell r="E819" t="str">
            <v>10 (10.5)</v>
          </cell>
          <cell r="F819">
            <v>45866.868055555555</v>
          </cell>
          <cell r="I819">
            <v>0.85</v>
          </cell>
        </row>
        <row r="820">
          <cell r="B820" t="str">
            <v>Северные электросети
РЭС Рощинский</v>
          </cell>
          <cell r="E820" t="str">
            <v>10 (10.5)</v>
          </cell>
          <cell r="F820">
            <v>45866.870138888888</v>
          </cell>
          <cell r="I820">
            <v>14.18</v>
          </cell>
        </row>
        <row r="821">
          <cell r="B821" t="str">
            <v>Северные электросети
РЭС Рощинский</v>
          </cell>
          <cell r="E821" t="str">
            <v>10 (10.5)</v>
          </cell>
          <cell r="F821">
            <v>45867.365972222222</v>
          </cell>
          <cell r="I821">
            <v>1.18</v>
          </cell>
        </row>
        <row r="822">
          <cell r="B822" t="str">
            <v>Южные электросети
РЭС Гатчина</v>
          </cell>
          <cell r="E822" t="str">
            <v>10 (10.5)</v>
          </cell>
          <cell r="F822">
            <v>45868.057638888888</v>
          </cell>
          <cell r="I822">
            <v>2.8</v>
          </cell>
        </row>
        <row r="823">
          <cell r="B823" t="str">
            <v>Южные электросети
РЭС Гатчина</v>
          </cell>
          <cell r="E823" t="str">
            <v>10 (10.5)</v>
          </cell>
          <cell r="F823">
            <v>45868.057638888888</v>
          </cell>
          <cell r="I823">
            <v>2.8</v>
          </cell>
        </row>
        <row r="824">
          <cell r="B824" t="str">
            <v>Южные электросети
РЭС Оредежский</v>
          </cell>
          <cell r="E824" t="str">
            <v>10 (10.5)</v>
          </cell>
          <cell r="F824">
            <v>45868.557638888888</v>
          </cell>
          <cell r="I824">
            <v>11.85</v>
          </cell>
        </row>
        <row r="825">
          <cell r="B825" t="str">
            <v>Северные электросети
РЭС Выборг</v>
          </cell>
          <cell r="E825" t="str">
            <v>10 (10.5)</v>
          </cell>
          <cell r="F825">
            <v>45868.802777777775</v>
          </cell>
          <cell r="I825">
            <v>1.92</v>
          </cell>
        </row>
        <row r="826">
          <cell r="B826" t="str">
            <v>Северные электросети
РЭС Рощинский</v>
          </cell>
          <cell r="E826" t="str">
            <v>10 (10.5)</v>
          </cell>
          <cell r="F826">
            <v>45869.378472222219</v>
          </cell>
          <cell r="I826">
            <v>0.75</v>
          </cell>
        </row>
        <row r="827">
          <cell r="B827" t="str">
            <v>Северные электросети
РЭС Рощинский</v>
          </cell>
          <cell r="E827" t="str">
            <v>10 (10.5)</v>
          </cell>
          <cell r="F827">
            <v>45869.379861111112</v>
          </cell>
          <cell r="I827">
            <v>3.18</v>
          </cell>
        </row>
        <row r="828">
          <cell r="B828" t="str">
            <v>Северные электросети
РЭС Южный</v>
          </cell>
          <cell r="E828" t="str">
            <v>10 (10.5)</v>
          </cell>
          <cell r="F828">
            <v>45869.427083333336</v>
          </cell>
          <cell r="I828">
            <v>0</v>
          </cell>
        </row>
        <row r="829">
          <cell r="B829" t="str">
            <v>Центральные электросети
РЭС Кировск</v>
          </cell>
          <cell r="E829" t="str">
            <v>10 (10.5)</v>
          </cell>
          <cell r="F829">
            <v>45869.5625</v>
          </cell>
          <cell r="I829">
            <v>0.7</v>
          </cell>
        </row>
        <row r="830">
          <cell r="B830" t="str">
            <v>Южные электросети
РЭС Оредежский</v>
          </cell>
          <cell r="E830" t="str">
            <v>10 (10.5)</v>
          </cell>
          <cell r="F830">
            <v>45869.583333333336</v>
          </cell>
          <cell r="I830">
            <v>0.5</v>
          </cell>
        </row>
        <row r="831">
          <cell r="B831" t="str">
            <v>Пригородные электросети
РЭС Всеволожск</v>
          </cell>
          <cell r="E831" t="str">
            <v>10 (10.5)</v>
          </cell>
          <cell r="F831">
            <v>45869.584027777775</v>
          </cell>
          <cell r="I831">
            <v>2.4700000000000002</v>
          </cell>
        </row>
        <row r="832">
          <cell r="B832" t="str">
            <v>Центральные электросети
РЭС Кировск</v>
          </cell>
          <cell r="E832" t="str">
            <v>6 (6.3)</v>
          </cell>
          <cell r="F832">
            <v>45869.59375</v>
          </cell>
          <cell r="I832">
            <v>1.55</v>
          </cell>
        </row>
        <row r="833">
          <cell r="B833" t="str">
            <v>Южные электросети
РЭС Гатчина</v>
          </cell>
          <cell r="E833" t="str">
            <v>6 (6.3)</v>
          </cell>
          <cell r="F833">
            <v>45869.621527777781</v>
          </cell>
          <cell r="I833">
            <v>1.37</v>
          </cell>
        </row>
        <row r="834">
          <cell r="B834" t="str">
            <v>Центральные электросети
РЭС Отрадное</v>
          </cell>
          <cell r="E834" t="str">
            <v>10 (10.5)</v>
          </cell>
          <cell r="F834">
            <v>45869.645833333336</v>
          </cell>
          <cell r="I834">
            <v>1.23</v>
          </cell>
        </row>
        <row r="835">
          <cell r="B835" t="str">
            <v>Южные электросети
РЭС Луга</v>
          </cell>
          <cell r="E835" t="str">
            <v>10 (10.5)</v>
          </cell>
          <cell r="F835">
            <v>45869.663194444445</v>
          </cell>
          <cell r="I835">
            <v>5.52</v>
          </cell>
        </row>
        <row r="836">
          <cell r="B836" t="str">
            <v>Южные электросети
РЭС Гатчина</v>
          </cell>
          <cell r="E836" t="str">
            <v>6 (6.3)</v>
          </cell>
          <cell r="F836">
            <v>45869.6875</v>
          </cell>
          <cell r="I836">
            <v>2.5</v>
          </cell>
        </row>
        <row r="837">
          <cell r="B837" t="str">
            <v>Центральные электросети
РЭС Тосно</v>
          </cell>
          <cell r="E837" t="str">
            <v>10 (10.5)</v>
          </cell>
          <cell r="F837">
            <v>45869.71597222222</v>
          </cell>
          <cell r="I837">
            <v>0.93</v>
          </cell>
        </row>
        <row r="838">
          <cell r="B838" t="str">
            <v>Северные электросети
РЭС Выборг</v>
          </cell>
          <cell r="E838">
            <v>0.38</v>
          </cell>
          <cell r="F838">
            <v>45869.736111111109</v>
          </cell>
          <cell r="I838">
            <v>0.75</v>
          </cell>
        </row>
        <row r="839">
          <cell r="B839" t="str">
            <v>Южные электросети
РЭС Луга</v>
          </cell>
          <cell r="E839">
            <v>0.38</v>
          </cell>
          <cell r="F839">
            <v>45869.984027777777</v>
          </cell>
          <cell r="I839">
            <v>15.07</v>
          </cell>
        </row>
        <row r="840">
          <cell r="B840" t="str">
            <v>Северные электросети
РЭС Выборг</v>
          </cell>
          <cell r="E840" t="str">
            <v>6 (6.3)</v>
          </cell>
          <cell r="F840">
            <v>45870.359027777777</v>
          </cell>
          <cell r="I840">
            <v>8.3800000000000008</v>
          </cell>
        </row>
        <row r="841">
          <cell r="B841" t="str">
            <v>Западные электросети
РЭС Сланцы</v>
          </cell>
          <cell r="E841" t="str">
            <v>6 (6.3)</v>
          </cell>
          <cell r="F841">
            <v>45870.375</v>
          </cell>
          <cell r="I841">
            <v>0.5</v>
          </cell>
        </row>
        <row r="842">
          <cell r="B842" t="str">
            <v>Восточные электросети
РЭС Кириши</v>
          </cell>
          <cell r="E842" t="str">
            <v>10 (10.5)</v>
          </cell>
          <cell r="F842">
            <v>45870.482638888891</v>
          </cell>
          <cell r="I842">
            <v>0.67</v>
          </cell>
        </row>
        <row r="843">
          <cell r="B843" t="str">
            <v>Южные электросети
РЭС Гатчина</v>
          </cell>
          <cell r="E843" t="str">
            <v>6 (6.3)</v>
          </cell>
          <cell r="F843">
            <v>45870.489583333336</v>
          </cell>
          <cell r="I843">
            <v>0.56999999999999995</v>
          </cell>
        </row>
        <row r="844">
          <cell r="B844" t="str">
            <v>Южные электросети
РЭС Гатчина</v>
          </cell>
          <cell r="E844" t="str">
            <v>6 (6.3)</v>
          </cell>
          <cell r="F844">
            <v>45870.489583333336</v>
          </cell>
          <cell r="I844">
            <v>0.56999999999999995</v>
          </cell>
        </row>
        <row r="845">
          <cell r="B845" t="str">
            <v>Центральные электросети
РЭС Кировск</v>
          </cell>
          <cell r="E845" t="str">
            <v>6 (6.3)</v>
          </cell>
          <cell r="F845">
            <v>45870.568055555559</v>
          </cell>
          <cell r="I845">
            <v>7</v>
          </cell>
        </row>
        <row r="846">
          <cell r="B846" t="str">
            <v>Западные электросети
РЭС Кингисепп</v>
          </cell>
          <cell r="E846" t="str">
            <v>10 (10.5)</v>
          </cell>
          <cell r="F846">
            <v>45870.581250000003</v>
          </cell>
          <cell r="I846">
            <v>2.2200000000000002</v>
          </cell>
        </row>
        <row r="847">
          <cell r="B847" t="str">
            <v>Центральные электросети
РЭС Тосно</v>
          </cell>
          <cell r="E847">
            <v>0.38</v>
          </cell>
          <cell r="F847">
            <v>45870.705555555556</v>
          </cell>
          <cell r="I847">
            <v>4.37</v>
          </cell>
        </row>
        <row r="848">
          <cell r="B848" t="str">
            <v>Южные электросети
РЭС Гатчина</v>
          </cell>
          <cell r="E848" t="str">
            <v>6 (6.3)</v>
          </cell>
          <cell r="F848">
            <v>45870.724305555559</v>
          </cell>
          <cell r="I848">
            <v>5.75</v>
          </cell>
        </row>
        <row r="849">
          <cell r="B849" t="str">
            <v>Центральные электросети
РЭС Отрадное</v>
          </cell>
          <cell r="E849" t="str">
            <v>6 (6.3)</v>
          </cell>
          <cell r="F849">
            <v>45870.728472222225</v>
          </cell>
          <cell r="I849">
            <v>6.2</v>
          </cell>
        </row>
        <row r="850">
          <cell r="B850" t="str">
            <v>Северные электросети
РЭС Рощинский</v>
          </cell>
          <cell r="E850" t="str">
            <v>10 (10.5)</v>
          </cell>
          <cell r="F850">
            <v>45870.739583333336</v>
          </cell>
          <cell r="I850">
            <v>9.75</v>
          </cell>
        </row>
        <row r="851">
          <cell r="B851" t="str">
            <v>Южные электросети
РЭС Гатчина</v>
          </cell>
          <cell r="E851" t="str">
            <v>10 (10.5)</v>
          </cell>
          <cell r="F851">
            <v>45870.746527777781</v>
          </cell>
          <cell r="I851">
            <v>1.1299999999999999</v>
          </cell>
        </row>
        <row r="852">
          <cell r="B852" t="str">
            <v>Западные электросети
РЭС Кингисепп</v>
          </cell>
          <cell r="E852" t="str">
            <v>10 (10.5)</v>
          </cell>
          <cell r="F852">
            <v>45870.75</v>
          </cell>
          <cell r="I852">
            <v>5.18</v>
          </cell>
        </row>
        <row r="853">
          <cell r="B853" t="str">
            <v>Северные электросети
РЭС Южный</v>
          </cell>
          <cell r="E853">
            <v>110</v>
          </cell>
          <cell r="F853">
            <v>45870.770833333336</v>
          </cell>
          <cell r="I853">
            <v>1.25</v>
          </cell>
        </row>
        <row r="854">
          <cell r="B854" t="str">
            <v>Западные электросети
РЭС Кингисепп</v>
          </cell>
          <cell r="E854" t="str">
            <v>10 (10.5)</v>
          </cell>
          <cell r="F854">
            <v>45870.777777777781</v>
          </cell>
          <cell r="I854">
            <v>3.83</v>
          </cell>
        </row>
        <row r="855">
          <cell r="B855" t="str">
            <v>Северные электросети
РЭС Южный</v>
          </cell>
          <cell r="E855" t="str">
            <v>10 (10.5)</v>
          </cell>
          <cell r="F855">
            <v>45870.791666666664</v>
          </cell>
          <cell r="I855">
            <v>4.92</v>
          </cell>
        </row>
        <row r="856">
          <cell r="B856" t="str">
            <v>Южные электросети
РЭС Гатчина</v>
          </cell>
          <cell r="E856" t="str">
            <v>6 (6.3)</v>
          </cell>
          <cell r="F856">
            <v>45870.8125</v>
          </cell>
          <cell r="I856">
            <v>2.0699999999999998</v>
          </cell>
        </row>
        <row r="857">
          <cell r="B857" t="str">
            <v>Южные электросети
РЭС Оредежский</v>
          </cell>
          <cell r="E857" t="str">
            <v>10 (10.5)</v>
          </cell>
          <cell r="F857">
            <v>45871.270833333336</v>
          </cell>
          <cell r="I857">
            <v>17.920000000000002</v>
          </cell>
        </row>
        <row r="858">
          <cell r="B858" t="str">
            <v>Восточные электросети
РЭС Тихвин</v>
          </cell>
          <cell r="E858" t="str">
            <v>10 (10.5)</v>
          </cell>
          <cell r="F858">
            <v>45871.333333333336</v>
          </cell>
          <cell r="I858">
            <v>0.33</v>
          </cell>
        </row>
        <row r="859">
          <cell r="B859" t="str">
            <v>Северные электросети
РЭС Рощинский</v>
          </cell>
          <cell r="E859" t="str">
            <v>10 (10.5)</v>
          </cell>
          <cell r="F859">
            <v>45871.495138888888</v>
          </cell>
          <cell r="I859">
            <v>7.1</v>
          </cell>
        </row>
        <row r="860">
          <cell r="B860" t="str">
            <v>Пригородные электросети
РЭС Всеволожск</v>
          </cell>
          <cell r="E860" t="str">
            <v>10 (10.5)</v>
          </cell>
          <cell r="F860">
            <v>45871.588888888888</v>
          </cell>
          <cell r="I860">
            <v>3.45</v>
          </cell>
        </row>
        <row r="861">
          <cell r="B861" t="str">
            <v>Южные электросети
РЭС Оредежский</v>
          </cell>
          <cell r="E861" t="str">
            <v>10 (10.5)</v>
          </cell>
          <cell r="F861">
            <v>45872.038194444445</v>
          </cell>
          <cell r="I861">
            <v>13.02</v>
          </cell>
        </row>
        <row r="862">
          <cell r="B862" t="str">
            <v>Западные электросети
РЭС С.Бор</v>
          </cell>
          <cell r="E862" t="str">
            <v>10 (10.5)</v>
          </cell>
          <cell r="F862">
            <v>45872.185416666667</v>
          </cell>
          <cell r="I862">
            <v>4.88</v>
          </cell>
        </row>
        <row r="863">
          <cell r="B863" t="str">
            <v>Центральные электросети
РЭС Кировск</v>
          </cell>
          <cell r="E863" t="str">
            <v>10 (10.5)</v>
          </cell>
          <cell r="F863">
            <v>45872.491666666669</v>
          </cell>
          <cell r="I863">
            <v>0.57999999999999996</v>
          </cell>
        </row>
        <row r="864">
          <cell r="B864" t="str">
            <v>Центральные электросети
РЭС Кировск</v>
          </cell>
          <cell r="E864" t="str">
            <v>10 (10.5)</v>
          </cell>
          <cell r="F864">
            <v>45872.491666666669</v>
          </cell>
          <cell r="I864">
            <v>1.28</v>
          </cell>
        </row>
        <row r="865">
          <cell r="B865" t="str">
            <v>Центральные электросети
РЭС Отрадное</v>
          </cell>
          <cell r="E865" t="str">
            <v>10 (10.5)</v>
          </cell>
          <cell r="F865">
            <v>45873.334722222222</v>
          </cell>
          <cell r="I865">
            <v>16.329999999999998</v>
          </cell>
        </row>
        <row r="866">
          <cell r="B866" t="str">
            <v>Центральные электросети
РЭС Отрадное</v>
          </cell>
          <cell r="E866" t="str">
            <v>10 (10.5)</v>
          </cell>
          <cell r="F866">
            <v>45873.408333333333</v>
          </cell>
          <cell r="I866">
            <v>0.68</v>
          </cell>
        </row>
        <row r="867">
          <cell r="B867" t="str">
            <v>Центральные электросети
РЭС Отрадное</v>
          </cell>
          <cell r="E867" t="str">
            <v>10 (10.5)</v>
          </cell>
          <cell r="F867">
            <v>45873.416666666664</v>
          </cell>
          <cell r="I867">
            <v>8.23</v>
          </cell>
        </row>
        <row r="868">
          <cell r="B868" t="str">
            <v>Восточные электросети
РЭС Тихвин</v>
          </cell>
          <cell r="E868" t="str">
            <v>10 (10.5)</v>
          </cell>
          <cell r="F868">
            <v>45873.513888888891</v>
          </cell>
          <cell r="I868">
            <v>1.75</v>
          </cell>
        </row>
        <row r="869">
          <cell r="B869" t="str">
            <v>Восточные электросети
РЭС Кириши</v>
          </cell>
          <cell r="E869" t="str">
            <v>10 (10.5)</v>
          </cell>
          <cell r="F869">
            <v>45873.664583333331</v>
          </cell>
          <cell r="I869">
            <v>1.42</v>
          </cell>
        </row>
        <row r="870">
          <cell r="B870" t="str">
            <v>Западные электросети
РЭС С.Бор</v>
          </cell>
          <cell r="E870" t="str">
            <v>10 (10.5)</v>
          </cell>
          <cell r="F870">
            <v>45874.260416666664</v>
          </cell>
          <cell r="I870">
            <v>0.48</v>
          </cell>
        </row>
        <row r="871">
          <cell r="B871" t="str">
            <v>Пригородные электросети
РЭС Всеволожск</v>
          </cell>
          <cell r="E871" t="str">
            <v>10 (10.5)</v>
          </cell>
          <cell r="F871">
            <v>45874.797222222223</v>
          </cell>
          <cell r="I871">
            <v>5.0333333333255723</v>
          </cell>
        </row>
        <row r="872">
          <cell r="B872" t="str">
            <v>Южные электросети
РЭС Гатчина</v>
          </cell>
          <cell r="E872" t="str">
            <v>6 (6.3)</v>
          </cell>
          <cell r="F872">
            <v>45875.222222222219</v>
          </cell>
          <cell r="I872">
            <v>14.17</v>
          </cell>
        </row>
        <row r="873">
          <cell r="B873" t="str">
            <v>Центральные электросети
РЭС Отрадное</v>
          </cell>
          <cell r="E873" t="str">
            <v>6 (6.3)</v>
          </cell>
          <cell r="F873">
            <v>45875.590277777781</v>
          </cell>
          <cell r="I873">
            <v>1.55</v>
          </cell>
        </row>
        <row r="874">
          <cell r="B874" t="str">
            <v>Пригородные электросети
РЭС Всеволожск</v>
          </cell>
          <cell r="E874">
            <v>0.38</v>
          </cell>
          <cell r="F874">
            <v>45875.888888888891</v>
          </cell>
          <cell r="I874">
            <v>2.5499999999999998</v>
          </cell>
        </row>
        <row r="875">
          <cell r="B875" t="str">
            <v>Центральные электросети
РЭС Кировск</v>
          </cell>
          <cell r="E875" t="str">
            <v>6 (6.3)</v>
          </cell>
          <cell r="F875">
            <v>45876.421527777777</v>
          </cell>
          <cell r="I875">
            <v>2.72</v>
          </cell>
        </row>
        <row r="876">
          <cell r="B876" t="str">
            <v>Восточные электросети
РЭС Волхов</v>
          </cell>
          <cell r="E876">
            <v>0.38</v>
          </cell>
          <cell r="F876">
            <v>45876.5</v>
          </cell>
          <cell r="I876">
            <v>0.75</v>
          </cell>
        </row>
        <row r="877">
          <cell r="B877" t="str">
            <v>Южные электросети
РЭС Оредежский</v>
          </cell>
          <cell r="E877" t="str">
            <v>10 (10.5)</v>
          </cell>
          <cell r="F877">
            <v>45877.416666666664</v>
          </cell>
          <cell r="I877">
            <v>4.1500000000000004</v>
          </cell>
        </row>
        <row r="878">
          <cell r="B878" t="str">
            <v>Центральные электросети
РЭС Кировск</v>
          </cell>
          <cell r="E878" t="str">
            <v>10 (10.5)</v>
          </cell>
          <cell r="F878">
            <v>45877.527083333334</v>
          </cell>
          <cell r="I878">
            <v>1.33</v>
          </cell>
        </row>
        <row r="879">
          <cell r="B879" t="str">
            <v>Восточные электросети
РЭС Бокситогорск</v>
          </cell>
          <cell r="E879">
            <v>0.38</v>
          </cell>
          <cell r="F879">
            <v>45877.53125</v>
          </cell>
          <cell r="I879">
            <v>0.42</v>
          </cell>
        </row>
        <row r="880">
          <cell r="B880" t="str">
            <v>Пригородные электросети
РЭС Сертолово</v>
          </cell>
          <cell r="E880" t="str">
            <v>10 (10.5)</v>
          </cell>
          <cell r="F880">
            <v>45877.583333333336</v>
          </cell>
          <cell r="I880">
            <v>1.57</v>
          </cell>
        </row>
        <row r="881">
          <cell r="B881" t="str">
            <v>Западные электросети
РЭС Кингисепп</v>
          </cell>
          <cell r="E881" t="str">
            <v>10 (10.5)</v>
          </cell>
          <cell r="F881">
            <v>45877.600694444445</v>
          </cell>
          <cell r="I881">
            <v>6.78</v>
          </cell>
        </row>
        <row r="882">
          <cell r="B882" t="str">
            <v>Пригородные электросети
РЭС Всеволожск</v>
          </cell>
          <cell r="E882" t="str">
            <v>10 (10.5)</v>
          </cell>
          <cell r="F882">
            <v>45878.409722222219</v>
          </cell>
          <cell r="I882">
            <v>1.22</v>
          </cell>
        </row>
        <row r="883">
          <cell r="B883" t="str">
            <v>Пригородные электросети
РЭС Сертолово</v>
          </cell>
          <cell r="E883" t="str">
            <v>10 (10.5)</v>
          </cell>
          <cell r="F883">
            <v>45878.510416666664</v>
          </cell>
          <cell r="I883">
            <v>0.7</v>
          </cell>
        </row>
        <row r="884">
          <cell r="B884" t="str">
            <v>Северные электросети
РЭС Южный</v>
          </cell>
          <cell r="E884">
            <v>0.38</v>
          </cell>
          <cell r="F884">
            <v>45878.549305555556</v>
          </cell>
          <cell r="I884">
            <v>1.22</v>
          </cell>
        </row>
        <row r="885">
          <cell r="B885" t="str">
            <v>Западные электросети
РЭС Кингисепп</v>
          </cell>
          <cell r="E885" t="str">
            <v>10 (10.5)</v>
          </cell>
          <cell r="F885">
            <v>45878.784722222219</v>
          </cell>
          <cell r="I885">
            <v>1.6</v>
          </cell>
        </row>
        <row r="886">
          <cell r="B886" t="str">
            <v>Северные электросети
РЭС Южный</v>
          </cell>
          <cell r="E886">
            <v>0.38</v>
          </cell>
          <cell r="F886">
            <v>45879.890277777777</v>
          </cell>
          <cell r="I886">
            <v>1.42</v>
          </cell>
        </row>
        <row r="887">
          <cell r="B887" t="str">
            <v>Северные электросети
РЭС Южный</v>
          </cell>
          <cell r="E887">
            <v>0.38</v>
          </cell>
          <cell r="F887">
            <v>45880.875</v>
          </cell>
          <cell r="I887">
            <v>1.85</v>
          </cell>
        </row>
        <row r="888">
          <cell r="B888" t="str">
            <v>Пригородные электросети
РЭС Всеволожск</v>
          </cell>
          <cell r="E888" t="str">
            <v>10 (10.5)</v>
          </cell>
          <cell r="F888">
            <v>45881.263888888891</v>
          </cell>
          <cell r="I888">
            <v>3.6</v>
          </cell>
        </row>
        <row r="889">
          <cell r="B889" t="str">
            <v>Центральные электросети
РЭС Кировск</v>
          </cell>
          <cell r="E889" t="str">
            <v>10 (10.5)</v>
          </cell>
          <cell r="F889">
            <v>45881.413888888892</v>
          </cell>
          <cell r="I889">
            <v>0.53</v>
          </cell>
        </row>
        <row r="890">
          <cell r="B890" t="str">
            <v>Северные электросети
РЭС Выборг</v>
          </cell>
          <cell r="E890" t="str">
            <v>10 (10.5)</v>
          </cell>
          <cell r="F890">
            <v>45881.486111111109</v>
          </cell>
          <cell r="I890">
            <v>1.17</v>
          </cell>
        </row>
        <row r="891">
          <cell r="B891" t="str">
            <v>Центральные электросети
РЭС Кировск</v>
          </cell>
          <cell r="E891">
            <v>35</v>
          </cell>
          <cell r="F891">
            <v>45881.498611111114</v>
          </cell>
          <cell r="I891">
            <v>0.42</v>
          </cell>
        </row>
        <row r="892">
          <cell r="B892" t="str">
            <v>Центральные электросети
РЭС Кировск</v>
          </cell>
          <cell r="E892">
            <v>35</v>
          </cell>
          <cell r="F892">
            <v>45881.498611111114</v>
          </cell>
          <cell r="I892">
            <v>0.65</v>
          </cell>
        </row>
        <row r="893">
          <cell r="B893" t="str">
            <v>Центральные электросети
РЭС Кировск</v>
          </cell>
          <cell r="E893">
            <v>35</v>
          </cell>
          <cell r="F893">
            <v>45881.498611111114</v>
          </cell>
          <cell r="I893">
            <v>0.42</v>
          </cell>
        </row>
        <row r="894">
          <cell r="B894" t="str">
            <v>Центральные электросети
РЭС Кировск</v>
          </cell>
          <cell r="E894">
            <v>35</v>
          </cell>
          <cell r="F894">
            <v>45881.498611111114</v>
          </cell>
          <cell r="I894">
            <v>0.42</v>
          </cell>
        </row>
        <row r="895">
          <cell r="B895" t="str">
            <v>Центральные электросети
РЭС Кировск</v>
          </cell>
          <cell r="E895" t="str">
            <v>6 (6.3)</v>
          </cell>
          <cell r="F895">
            <v>45881.587500000001</v>
          </cell>
          <cell r="I895">
            <v>0.6</v>
          </cell>
        </row>
        <row r="896">
          <cell r="B896" t="str">
            <v>Северные электросети
РЭС Рощинский</v>
          </cell>
          <cell r="E896" t="str">
            <v>10 (10.5)</v>
          </cell>
          <cell r="F896">
            <v>45881.781944444447</v>
          </cell>
          <cell r="I896">
            <v>2.87</v>
          </cell>
        </row>
        <row r="897">
          <cell r="B897" t="str">
            <v>Южные электросети
РЭС Гатчина</v>
          </cell>
          <cell r="E897" t="str">
            <v>6 (6.3)</v>
          </cell>
          <cell r="F897">
            <v>45882.227777777778</v>
          </cell>
          <cell r="I897">
            <v>3.37</v>
          </cell>
        </row>
        <row r="898">
          <cell r="B898" t="str">
            <v>Северные электросети
РЭС Выборг</v>
          </cell>
          <cell r="E898" t="str">
            <v>10 (10.5)</v>
          </cell>
          <cell r="F898">
            <v>45882.447916666664</v>
          </cell>
          <cell r="I898">
            <v>1.9</v>
          </cell>
        </row>
        <row r="899">
          <cell r="B899" t="str">
            <v>Центральные электросети
РЭС Отрадное</v>
          </cell>
          <cell r="E899" t="str">
            <v>10 (10.5)</v>
          </cell>
          <cell r="F899">
            <v>45882.53125</v>
          </cell>
          <cell r="I899">
            <v>3.52</v>
          </cell>
        </row>
        <row r="900">
          <cell r="B900" t="str">
            <v>Восточные электросети
РЭС Волхов</v>
          </cell>
          <cell r="E900" t="str">
            <v>10 (10.5)</v>
          </cell>
          <cell r="F900">
            <v>45883.657638888886</v>
          </cell>
          <cell r="I900">
            <v>3.75</v>
          </cell>
        </row>
        <row r="901">
          <cell r="B901" t="str">
            <v>Южные электросети
РЭС Оредежский</v>
          </cell>
          <cell r="E901" t="str">
            <v>10 (10.5)</v>
          </cell>
          <cell r="F901">
            <v>45884.35</v>
          </cell>
          <cell r="I901">
            <v>1.27</v>
          </cell>
        </row>
        <row r="902">
          <cell r="B902" t="str">
            <v>Южные электросети
РЭС Гатчина</v>
          </cell>
          <cell r="E902" t="str">
            <v>10 (10.5)</v>
          </cell>
          <cell r="F902">
            <v>45884.357638888891</v>
          </cell>
          <cell r="I902">
            <v>4.92</v>
          </cell>
        </row>
        <row r="903">
          <cell r="B903" t="str">
            <v>Южные электросети
РЭС Гатчина</v>
          </cell>
          <cell r="E903">
            <v>35</v>
          </cell>
          <cell r="F903">
            <v>45884.558333333334</v>
          </cell>
          <cell r="I903">
            <v>0.5</v>
          </cell>
        </row>
        <row r="904">
          <cell r="B904" t="str">
            <v>Южные электросети
РЭС Гатчина</v>
          </cell>
          <cell r="E904" t="str">
            <v>6 (6.3)</v>
          </cell>
          <cell r="F904">
            <v>45884.588888888888</v>
          </cell>
          <cell r="I904">
            <v>0.85</v>
          </cell>
        </row>
        <row r="905">
          <cell r="B905" t="str">
            <v>Западные электросети
РЭС Сланцы</v>
          </cell>
          <cell r="E905" t="str">
            <v>6 (6.3)</v>
          </cell>
          <cell r="F905">
            <v>45886.081944444442</v>
          </cell>
          <cell r="I905">
            <v>1.17</v>
          </cell>
        </row>
        <row r="906">
          <cell r="B906" t="str">
            <v>Восточные электросети
РЭС Бокситогорск</v>
          </cell>
          <cell r="E906" t="str">
            <v>6 (6.3)</v>
          </cell>
          <cell r="F906">
            <v>45887.4375</v>
          </cell>
          <cell r="I906">
            <v>6.47</v>
          </cell>
        </row>
        <row r="907">
          <cell r="B907" t="str">
            <v>Центральные электросети
РЭС Тосно</v>
          </cell>
          <cell r="E907" t="str">
            <v>6 (6.3)</v>
          </cell>
          <cell r="F907">
            <v>45887.458333333336</v>
          </cell>
          <cell r="I907">
            <v>2.4500000000000002</v>
          </cell>
        </row>
        <row r="908">
          <cell r="B908" t="str">
            <v>Западные электросети
РЭС С.Бор</v>
          </cell>
          <cell r="E908">
            <v>0.38</v>
          </cell>
          <cell r="F908">
            <v>45887.552083333336</v>
          </cell>
          <cell r="I908">
            <v>5.75</v>
          </cell>
        </row>
        <row r="909">
          <cell r="B909" t="str">
            <v>Восточные электросети
РЭС Кириши</v>
          </cell>
          <cell r="E909" t="str">
            <v>10 (10.5)</v>
          </cell>
          <cell r="F909">
            <v>45887.791666666664</v>
          </cell>
          <cell r="I909">
            <v>3.13</v>
          </cell>
        </row>
        <row r="910">
          <cell r="B910" t="str">
            <v>Северные электросети
РЭС Северный</v>
          </cell>
          <cell r="E910">
            <v>0.38</v>
          </cell>
          <cell r="F910">
            <v>45887.95416666667</v>
          </cell>
          <cell r="I910">
            <v>1.63</v>
          </cell>
        </row>
        <row r="911">
          <cell r="B911" t="str">
            <v>Пригородные электросети
РЭС Всеволожск</v>
          </cell>
          <cell r="E911" t="str">
            <v>10 (10.5)</v>
          </cell>
          <cell r="F911">
            <v>45888.611111111109</v>
          </cell>
          <cell r="I911">
            <v>0.78</v>
          </cell>
        </row>
        <row r="912">
          <cell r="B912" t="str">
            <v>Западные электросети
РЭС Кингисепп</v>
          </cell>
          <cell r="E912" t="str">
            <v>10 (10.5)</v>
          </cell>
          <cell r="F912">
            <v>45888.826388888891</v>
          </cell>
          <cell r="I912">
            <v>3.6</v>
          </cell>
        </row>
        <row r="913">
          <cell r="B913" t="str">
            <v>Южные электросети
РЭС Луга</v>
          </cell>
          <cell r="E913" t="str">
            <v>10 (10.5)</v>
          </cell>
          <cell r="F913">
            <v>45888.863888888889</v>
          </cell>
          <cell r="I913">
            <v>15.05</v>
          </cell>
        </row>
        <row r="914">
          <cell r="B914" t="str">
            <v>Южные электросети
РЭС Луга</v>
          </cell>
          <cell r="E914" t="str">
            <v>10 (10.5)</v>
          </cell>
          <cell r="F914">
            <v>45888.954861111109</v>
          </cell>
          <cell r="I914">
            <v>1.93</v>
          </cell>
        </row>
        <row r="915">
          <cell r="B915" t="str">
            <v>Восточные электросети
РЭС Тихвин</v>
          </cell>
          <cell r="E915" t="str">
            <v>10 (10.5)</v>
          </cell>
          <cell r="F915">
            <v>45889.336805555555</v>
          </cell>
          <cell r="I915">
            <v>2.83</v>
          </cell>
        </row>
        <row r="916">
          <cell r="B916" t="str">
            <v>Пригородные электросети
РЭС Всеволожск</v>
          </cell>
          <cell r="E916">
            <v>0.38</v>
          </cell>
          <cell r="F916">
            <v>45889.427083333336</v>
          </cell>
          <cell r="I916">
            <v>5.87</v>
          </cell>
        </row>
        <row r="917">
          <cell r="B917" t="str">
            <v>Северные электросети
РЭС Южный</v>
          </cell>
          <cell r="E917">
            <v>0.38</v>
          </cell>
          <cell r="F917">
            <v>45889.645833333336</v>
          </cell>
          <cell r="I917">
            <v>4</v>
          </cell>
        </row>
        <row r="918">
          <cell r="B918" t="str">
            <v>Центральные электросети
РЭС Кировск</v>
          </cell>
          <cell r="E918" t="str">
            <v>10 (10.5)</v>
          </cell>
          <cell r="F918">
            <v>45889.658333333333</v>
          </cell>
          <cell r="I918">
            <v>3.93</v>
          </cell>
        </row>
        <row r="919">
          <cell r="B919" t="str">
            <v>Восточные электросети
РЭС Тихвин</v>
          </cell>
          <cell r="E919" t="str">
            <v>10 (10.5)</v>
          </cell>
          <cell r="F919">
            <v>45890.534722222219</v>
          </cell>
          <cell r="I919">
            <v>0.92</v>
          </cell>
        </row>
        <row r="920">
          <cell r="B920" t="str">
            <v>Западные электросети
РЭС С.Бор</v>
          </cell>
          <cell r="E920" t="str">
            <v>10 (10.5)</v>
          </cell>
          <cell r="F920">
            <v>45890.625</v>
          </cell>
          <cell r="I920">
            <v>2.0299999999999998</v>
          </cell>
        </row>
        <row r="921">
          <cell r="B921" t="str">
            <v>Северные электросети
РЭС Рощинский</v>
          </cell>
          <cell r="E921" t="str">
            <v>10 (10.5)</v>
          </cell>
          <cell r="F921">
            <v>45890.645138888889</v>
          </cell>
          <cell r="I921">
            <v>13.1</v>
          </cell>
        </row>
        <row r="922">
          <cell r="B922" t="str">
            <v>Западные электросети
РЭС Сланцы</v>
          </cell>
          <cell r="E922" t="str">
            <v>6 (6.3)</v>
          </cell>
          <cell r="F922">
            <v>45891.536111111112</v>
          </cell>
          <cell r="I922">
            <v>7.92</v>
          </cell>
        </row>
        <row r="923">
          <cell r="B923" t="str">
            <v>Северные электросети
РЭС Выборг</v>
          </cell>
          <cell r="E923" t="str">
            <v>10 (10.5)</v>
          </cell>
          <cell r="F923">
            <v>45891.5625</v>
          </cell>
          <cell r="I923">
            <v>22.75</v>
          </cell>
        </row>
        <row r="924">
          <cell r="B924" t="str">
            <v>Южные электросети
РЭС Гатчина</v>
          </cell>
          <cell r="E924" t="str">
            <v>6 (6.3)</v>
          </cell>
          <cell r="F924">
            <v>45892.48333333333</v>
          </cell>
          <cell r="I924">
            <v>0.02</v>
          </cell>
        </row>
        <row r="925">
          <cell r="B925" t="str">
            <v>Северные электросети
РЭС Выборг</v>
          </cell>
          <cell r="E925" t="str">
            <v>10 (10.5)</v>
          </cell>
          <cell r="F925">
            <v>45892.650694444441</v>
          </cell>
          <cell r="I925">
            <v>2.4300000000000002</v>
          </cell>
        </row>
        <row r="926">
          <cell r="B926" t="str">
            <v>Северные электросети
РЭС Рощинский</v>
          </cell>
          <cell r="E926" t="str">
            <v>10 (10.5)</v>
          </cell>
          <cell r="F926">
            <v>45892.892361111109</v>
          </cell>
          <cell r="I926">
            <v>2.97</v>
          </cell>
        </row>
        <row r="927">
          <cell r="B927" t="str">
            <v>Центральные электросети
РЭС Кировск</v>
          </cell>
          <cell r="E927" t="str">
            <v>10 (10.5)</v>
          </cell>
          <cell r="F927">
            <v>45893.447222222225</v>
          </cell>
          <cell r="I927">
            <v>1.3</v>
          </cell>
        </row>
        <row r="928">
          <cell r="B928" t="str">
            <v>Центральные электросети
РЭС Кировск</v>
          </cell>
          <cell r="E928" t="str">
            <v>10 (10.5)</v>
          </cell>
          <cell r="F928">
            <v>45893.554861111108</v>
          </cell>
          <cell r="I928">
            <v>2.83</v>
          </cell>
        </row>
        <row r="929">
          <cell r="B929" t="str">
            <v>Центральные электросети
РЭС Кировск</v>
          </cell>
          <cell r="E929" t="str">
            <v>10 (10.5)</v>
          </cell>
          <cell r="F929">
            <v>45893.557638888888</v>
          </cell>
          <cell r="I929">
            <v>0.57999999999999996</v>
          </cell>
        </row>
        <row r="930">
          <cell r="B930" t="str">
            <v>Центральные электросети
РЭС Кировск</v>
          </cell>
          <cell r="E930" t="str">
            <v>10 (10.5)</v>
          </cell>
          <cell r="F930">
            <v>45893.793055555558</v>
          </cell>
          <cell r="I930">
            <v>3.43</v>
          </cell>
        </row>
        <row r="931">
          <cell r="B931" t="str">
            <v>Центральные электросети
РЭС Кировск</v>
          </cell>
          <cell r="E931" t="str">
            <v>10 (10.5)</v>
          </cell>
          <cell r="F931">
            <v>45893.793055555558</v>
          </cell>
          <cell r="I931">
            <v>0.97</v>
          </cell>
        </row>
        <row r="932">
          <cell r="B932" t="str">
            <v>Центральные электросети
РЭС Кировск</v>
          </cell>
          <cell r="E932" t="str">
            <v>10 (10.5)</v>
          </cell>
          <cell r="F932">
            <v>45893.793055555558</v>
          </cell>
          <cell r="I932">
            <v>3.43</v>
          </cell>
        </row>
        <row r="933">
          <cell r="B933" t="str">
            <v>Центральные электросети
РЭС Отрадное</v>
          </cell>
          <cell r="E933">
            <v>0.38</v>
          </cell>
          <cell r="F933">
            <v>45893.805555555555</v>
          </cell>
          <cell r="I933">
            <v>16.829999999999998</v>
          </cell>
        </row>
        <row r="934">
          <cell r="B934" t="str">
            <v>Центральные электросети
РЭС Тосно</v>
          </cell>
          <cell r="E934" t="str">
            <v>10 (10.5)</v>
          </cell>
          <cell r="F934">
            <v>45894.50277777778</v>
          </cell>
          <cell r="I934">
            <v>1.55</v>
          </cell>
        </row>
        <row r="935">
          <cell r="B935" t="str">
            <v>Центральные электросети
РЭС Кировск</v>
          </cell>
          <cell r="E935" t="str">
            <v>10 (10.5)</v>
          </cell>
          <cell r="F935">
            <v>45894.628472222219</v>
          </cell>
          <cell r="I935">
            <v>0.23</v>
          </cell>
        </row>
        <row r="936">
          <cell r="B936" t="str">
            <v>Южные электросети
РЭС Оредежский</v>
          </cell>
          <cell r="E936" t="str">
            <v>10 (10.5)</v>
          </cell>
          <cell r="F936">
            <v>45895.369444444441</v>
          </cell>
          <cell r="I936">
            <v>1.08</v>
          </cell>
        </row>
        <row r="937">
          <cell r="B937" t="str">
            <v>Восточные электросети
РЭС Тихвин</v>
          </cell>
          <cell r="E937">
            <v>0.38</v>
          </cell>
          <cell r="F937">
            <v>45895.506944444445</v>
          </cell>
          <cell r="I937">
            <v>3.33</v>
          </cell>
        </row>
        <row r="938">
          <cell r="B938" t="str">
            <v>Северные электросети
РЭС Рощинский</v>
          </cell>
          <cell r="E938" t="str">
            <v>10 (10.5)</v>
          </cell>
          <cell r="F938">
            <v>45895.572916666664</v>
          </cell>
          <cell r="I938">
            <v>2.42</v>
          </cell>
        </row>
        <row r="939">
          <cell r="B939" t="str">
            <v>Восточные электросети
РЭС Бокситогорск</v>
          </cell>
          <cell r="E939" t="str">
            <v>10 (10.5)</v>
          </cell>
          <cell r="F939">
            <v>45896.756249999999</v>
          </cell>
          <cell r="I939">
            <v>4.8499999999999996</v>
          </cell>
        </row>
        <row r="940">
          <cell r="B940" t="str">
            <v>Восточные электросети
РЭС Подпорожье</v>
          </cell>
          <cell r="E940" t="str">
            <v>6 (6.3)</v>
          </cell>
          <cell r="F940">
            <v>45897.35833333333</v>
          </cell>
          <cell r="I940">
            <v>0.57999999999999996</v>
          </cell>
        </row>
        <row r="941">
          <cell r="B941" t="str">
            <v>Восточные электросети
РЭС Подпорожье</v>
          </cell>
          <cell r="E941" t="str">
            <v>6 (6.3)</v>
          </cell>
          <cell r="F941">
            <v>45897.35833333333</v>
          </cell>
          <cell r="I941">
            <v>1.07</v>
          </cell>
        </row>
        <row r="942">
          <cell r="B942" t="str">
            <v>Восточные электросети
РЭС Л.Поле</v>
          </cell>
          <cell r="E942" t="str">
            <v>10 (10.5)</v>
          </cell>
          <cell r="F942">
            <v>45897.649305555555</v>
          </cell>
          <cell r="I942">
            <v>2.62</v>
          </cell>
        </row>
        <row r="943">
          <cell r="B943" t="str">
            <v>Западные электросети
РЭС С.Бор</v>
          </cell>
          <cell r="E943" t="str">
            <v>10 (10.5)</v>
          </cell>
          <cell r="F943">
            <v>45897.909722222219</v>
          </cell>
          <cell r="I943">
            <v>0.12</v>
          </cell>
        </row>
        <row r="944">
          <cell r="B944" t="str">
            <v>Западные электросети
РЭС С.Бор</v>
          </cell>
          <cell r="E944" t="str">
            <v>10 (10.5)</v>
          </cell>
          <cell r="F944">
            <v>45897.909722222219</v>
          </cell>
          <cell r="I944">
            <v>1.75</v>
          </cell>
        </row>
        <row r="945">
          <cell r="B945" t="str">
            <v>Южные электросети
РЭС Оредежский</v>
          </cell>
          <cell r="E945" t="str">
            <v>10 (10.5)</v>
          </cell>
          <cell r="F945">
            <v>45898.01458333333</v>
          </cell>
          <cell r="I945">
            <v>7.65</v>
          </cell>
        </row>
        <row r="946">
          <cell r="B946" t="str">
            <v>Северные электросети
РЭС Выборг</v>
          </cell>
          <cell r="E946" t="str">
            <v>10 (10.5)</v>
          </cell>
          <cell r="F946">
            <v>45898.326388888891</v>
          </cell>
          <cell r="I946">
            <v>1.45</v>
          </cell>
        </row>
        <row r="947">
          <cell r="B947" t="str">
            <v>Центральные электросети
РЭС Кировск</v>
          </cell>
          <cell r="E947" t="str">
            <v>6 (6.3)</v>
          </cell>
          <cell r="F947">
            <v>45898.569444444445</v>
          </cell>
          <cell r="I947">
            <v>3.5</v>
          </cell>
        </row>
        <row r="948">
          <cell r="B948" t="str">
            <v>Западные электросети
РЭС С.Бор</v>
          </cell>
          <cell r="E948" t="str">
            <v>10 (10.5)</v>
          </cell>
          <cell r="F948">
            <v>45898.677777777775</v>
          </cell>
          <cell r="I948">
            <v>1.82</v>
          </cell>
        </row>
        <row r="949">
          <cell r="B949" t="str">
            <v>Западные электросети
РЭС С.Бор</v>
          </cell>
          <cell r="E949" t="str">
            <v>10 (10.5)</v>
          </cell>
          <cell r="F949">
            <v>45898.711111111108</v>
          </cell>
          <cell r="I949">
            <v>0.53</v>
          </cell>
        </row>
        <row r="950">
          <cell r="B950" t="str">
            <v>Южные электросети
РЭС Гатчина</v>
          </cell>
          <cell r="E950" t="str">
            <v>6 (6.3)</v>
          </cell>
          <cell r="F950">
            <v>45898.819444444445</v>
          </cell>
          <cell r="I950">
            <v>19.07</v>
          </cell>
        </row>
        <row r="951">
          <cell r="B951" t="str">
            <v>Центральные электросети
РЭС Кировск</v>
          </cell>
          <cell r="E951">
            <v>0.38</v>
          </cell>
          <cell r="F951">
            <v>45898.879166666666</v>
          </cell>
          <cell r="I951">
            <v>0.4</v>
          </cell>
        </row>
        <row r="952">
          <cell r="B952" t="str">
            <v>Южные электросети
РЭС Оредежский</v>
          </cell>
          <cell r="E952" t="str">
            <v>10 (10.5)</v>
          </cell>
          <cell r="F952">
            <v>45898.979166666664</v>
          </cell>
          <cell r="I952">
            <v>10.83</v>
          </cell>
        </row>
        <row r="953">
          <cell r="B953" t="str">
            <v>Восточные электросети
РЭС Волхов</v>
          </cell>
          <cell r="E953" t="str">
            <v>10 (10.5)</v>
          </cell>
          <cell r="F953">
            <v>45899.010416666664</v>
          </cell>
          <cell r="I953">
            <v>8.8699999999999992</v>
          </cell>
        </row>
        <row r="954">
          <cell r="B954" t="str">
            <v>Южные электросети
РЭС Гатчина</v>
          </cell>
          <cell r="E954" t="str">
            <v>6 (6.3)</v>
          </cell>
          <cell r="F954">
            <v>45899.114583333336</v>
          </cell>
          <cell r="I954">
            <v>0.37</v>
          </cell>
        </row>
        <row r="955">
          <cell r="B955" t="str">
            <v>Южные электросети
РЭС Гатчина</v>
          </cell>
          <cell r="E955" t="str">
            <v>6 (6.3)</v>
          </cell>
          <cell r="F955">
            <v>45899.129861111112</v>
          </cell>
          <cell r="I955">
            <v>8.5</v>
          </cell>
        </row>
        <row r="956">
          <cell r="B956" t="str">
            <v>Центральные электросети
РЭС Тосно</v>
          </cell>
          <cell r="E956" t="str">
            <v>10 (10.5)</v>
          </cell>
          <cell r="F956">
            <v>45899.479166666664</v>
          </cell>
          <cell r="I956">
            <v>1.48</v>
          </cell>
        </row>
        <row r="957">
          <cell r="B957" t="str">
            <v>Центральные электросети
РЭС Тосно</v>
          </cell>
          <cell r="E957" t="str">
            <v>10 (10.5)</v>
          </cell>
          <cell r="F957">
            <v>45899.6875</v>
          </cell>
          <cell r="I957">
            <v>5.55</v>
          </cell>
        </row>
        <row r="958">
          <cell r="B958" t="str">
            <v>Центральные электросети
РЭС Тосно</v>
          </cell>
          <cell r="E958" t="str">
            <v>6 (6.3)</v>
          </cell>
          <cell r="F958">
            <v>45899.805555555555</v>
          </cell>
          <cell r="I958">
            <v>4.4800000000000004</v>
          </cell>
        </row>
        <row r="959">
          <cell r="B959" t="str">
            <v>Северные электросети
РЭС Рощинский</v>
          </cell>
          <cell r="E959" t="str">
            <v>10 (10.5)</v>
          </cell>
          <cell r="F959">
            <v>45900.357638888891</v>
          </cell>
          <cell r="I959">
            <v>4.17</v>
          </cell>
        </row>
        <row r="960">
          <cell r="B960" t="str">
            <v>Восточные электросети
РЭС Волхов</v>
          </cell>
          <cell r="E960" t="str">
            <v>10 (10.5)</v>
          </cell>
          <cell r="F960">
            <v>45900.371527777781</v>
          </cell>
          <cell r="I960">
            <v>1.72</v>
          </cell>
        </row>
        <row r="961">
          <cell r="B961" t="str">
            <v>Центральные электросети
РЭС Тосно</v>
          </cell>
          <cell r="E961" t="str">
            <v>6 (6.3)</v>
          </cell>
          <cell r="F961">
            <v>45900.498611111114</v>
          </cell>
          <cell r="I961">
            <v>2.37</v>
          </cell>
        </row>
        <row r="962">
          <cell r="B962" t="str">
            <v>Северные электросети
РЭС Выборг</v>
          </cell>
          <cell r="E962">
            <v>0.38</v>
          </cell>
          <cell r="F962">
            <v>45900.888888888891</v>
          </cell>
          <cell r="I962">
            <v>0.47</v>
          </cell>
        </row>
        <row r="963">
          <cell r="B963" t="str">
            <v>Западные электросети
РЭС Волосово</v>
          </cell>
          <cell r="E963" t="str">
            <v>10 (10.5)</v>
          </cell>
          <cell r="F963">
            <v>45901.236111111109</v>
          </cell>
          <cell r="I963">
            <v>3.12</v>
          </cell>
        </row>
        <row r="964">
          <cell r="B964" t="str">
            <v>Центральные электросети
РЭС Кировск</v>
          </cell>
          <cell r="E964" t="str">
            <v>6 (6.3)</v>
          </cell>
          <cell r="F964">
            <v>45901.538888888892</v>
          </cell>
          <cell r="I964">
            <v>1.83</v>
          </cell>
        </row>
        <row r="965">
          <cell r="B965" t="str">
            <v>Центральные электросети
РЭС Кировск</v>
          </cell>
          <cell r="E965" t="str">
            <v>10 (10.5)</v>
          </cell>
          <cell r="F965">
            <v>45901.878472222219</v>
          </cell>
          <cell r="I965">
            <v>1.28</v>
          </cell>
        </row>
        <row r="966">
          <cell r="B966" t="str">
            <v>Западные электросети
РЭС Волосово</v>
          </cell>
          <cell r="E966" t="str">
            <v>10 (10.5)</v>
          </cell>
          <cell r="F966">
            <v>45902.270833333336</v>
          </cell>
          <cell r="I966">
            <v>1.4</v>
          </cell>
        </row>
        <row r="967">
          <cell r="B967" t="str">
            <v>Пригородные электросети
РЭС Сертолово</v>
          </cell>
          <cell r="E967" t="str">
            <v>10 (10.5)</v>
          </cell>
          <cell r="F967">
            <v>45902.553472222222</v>
          </cell>
          <cell r="I967">
            <v>2.4</v>
          </cell>
        </row>
        <row r="968">
          <cell r="B968" t="str">
            <v>Восточные электросети
РЭС Волхов</v>
          </cell>
          <cell r="E968" t="str">
            <v>10 (10.5)</v>
          </cell>
          <cell r="F968">
            <v>45902.607638888891</v>
          </cell>
          <cell r="I968">
            <v>1.88</v>
          </cell>
        </row>
        <row r="969">
          <cell r="B969" t="str">
            <v>Центральные электросети
РЭС Тосно</v>
          </cell>
          <cell r="E969">
            <v>0.38</v>
          </cell>
          <cell r="F969">
            <v>45902.705555555556</v>
          </cell>
          <cell r="I969">
            <v>2</v>
          </cell>
        </row>
        <row r="970">
          <cell r="B970" t="str">
            <v>Центральные электросети
РЭС Тосно</v>
          </cell>
          <cell r="E970" t="str">
            <v>10 (10.5)</v>
          </cell>
          <cell r="F970">
            <v>45902.717361111114</v>
          </cell>
          <cell r="I970">
            <v>0.93</v>
          </cell>
        </row>
        <row r="971">
          <cell r="B971" t="str">
            <v>Северные электросети
РЭС Выборг</v>
          </cell>
          <cell r="E971" t="str">
            <v>10 (10.5)</v>
          </cell>
          <cell r="F971">
            <v>45903.458333333336</v>
          </cell>
          <cell r="I971">
            <v>2.2000000000000002</v>
          </cell>
        </row>
        <row r="972">
          <cell r="B972" t="str">
            <v>Восточные электросети
РЭС Тихвин</v>
          </cell>
          <cell r="E972">
            <v>0.38</v>
          </cell>
          <cell r="F972">
            <v>45903.729166666664</v>
          </cell>
          <cell r="I972">
            <v>0.5</v>
          </cell>
        </row>
        <row r="973">
          <cell r="B973" t="str">
            <v>Южные электросети
РЭС Гатчина</v>
          </cell>
          <cell r="E973" t="str">
            <v>6 (6.3)</v>
          </cell>
          <cell r="F973">
            <v>45903.745833333334</v>
          </cell>
          <cell r="I973">
            <v>0</v>
          </cell>
        </row>
        <row r="974">
          <cell r="B974" t="str">
            <v>Пригородные электросети
РЭС Всеволожск</v>
          </cell>
          <cell r="E974" t="str">
            <v>10 (10.5)</v>
          </cell>
          <cell r="F974">
            <v>45903.770138888889</v>
          </cell>
          <cell r="I974">
            <v>1.1200000000000001</v>
          </cell>
        </row>
        <row r="975">
          <cell r="B975" t="str">
            <v>Южные электросети
РЭС Гатчина</v>
          </cell>
          <cell r="E975" t="str">
            <v>6 (6.3)</v>
          </cell>
          <cell r="F975">
            <v>45904.461111111108</v>
          </cell>
          <cell r="I975">
            <v>2.63</v>
          </cell>
        </row>
        <row r="976">
          <cell r="B976" t="str">
            <v>Северные электросети
РЭС Выборг</v>
          </cell>
          <cell r="E976">
            <v>0.38</v>
          </cell>
          <cell r="F976">
            <v>45904.652777777781</v>
          </cell>
          <cell r="I976">
            <v>4.13</v>
          </cell>
        </row>
        <row r="977">
          <cell r="B977" t="str">
            <v>Южные электросети
РЭС Оредежский</v>
          </cell>
          <cell r="E977" t="str">
            <v>10 (10.5)</v>
          </cell>
          <cell r="F977">
            <v>45904.8125</v>
          </cell>
          <cell r="I977">
            <v>3.17</v>
          </cell>
        </row>
        <row r="978">
          <cell r="B978" t="str">
            <v>Пригородные электросети
РЭС Сертолово</v>
          </cell>
          <cell r="E978" t="str">
            <v>10 (10.5)</v>
          </cell>
          <cell r="F978">
            <v>45905.125</v>
          </cell>
          <cell r="I978">
            <v>1.67</v>
          </cell>
        </row>
        <row r="979">
          <cell r="B979" t="str">
            <v>Центральные электросети
РЭС Тосно</v>
          </cell>
          <cell r="E979" t="str">
            <v>10 (10.5)</v>
          </cell>
          <cell r="F979">
            <v>45905.34375</v>
          </cell>
          <cell r="I979">
            <v>0.72</v>
          </cell>
        </row>
        <row r="980">
          <cell r="B980" t="str">
            <v>Южные электросети
РЭС Гатчина</v>
          </cell>
          <cell r="E980" t="str">
            <v>6 (6.3)</v>
          </cell>
          <cell r="F980">
            <v>45905.638888888891</v>
          </cell>
          <cell r="I980">
            <v>3.83</v>
          </cell>
        </row>
        <row r="981">
          <cell r="B981" t="str">
            <v>Западные электросети
РЭС Кингисепп</v>
          </cell>
          <cell r="E981" t="str">
            <v>10 (10.5)</v>
          </cell>
          <cell r="F981">
            <v>45905.680555555555</v>
          </cell>
          <cell r="I981">
            <v>1.83</v>
          </cell>
        </row>
        <row r="982">
          <cell r="B982" t="str">
            <v>Западные электросети
РЭС Кингисепп</v>
          </cell>
          <cell r="E982" t="str">
            <v>10 (10.5)</v>
          </cell>
          <cell r="F982">
            <v>45905.680555555555</v>
          </cell>
          <cell r="I982">
            <v>1.83</v>
          </cell>
        </row>
        <row r="983">
          <cell r="B983" t="str">
            <v>Центральные электросети
РЭС Тосно</v>
          </cell>
          <cell r="E983" t="str">
            <v>10 (10.5)</v>
          </cell>
          <cell r="F983">
            <v>45905.697916666664</v>
          </cell>
          <cell r="I983">
            <v>1.43</v>
          </cell>
        </row>
        <row r="984">
          <cell r="B984" t="str">
            <v>Пригородные электросети
РЭС Сертолово</v>
          </cell>
          <cell r="E984" t="str">
            <v>10 (10.5)</v>
          </cell>
          <cell r="F984">
            <v>45905.923611111109</v>
          </cell>
          <cell r="I984">
            <v>16.47</v>
          </cell>
        </row>
        <row r="985">
          <cell r="B985" t="str">
            <v>Западные электросети
РЭС Кингисепп</v>
          </cell>
          <cell r="E985" t="str">
            <v>10 (10.5)</v>
          </cell>
          <cell r="F985">
            <v>45906.563888888886</v>
          </cell>
          <cell r="I985">
            <v>4.8</v>
          </cell>
        </row>
        <row r="986">
          <cell r="B986" t="str">
            <v>Северные электросети
РЭС Северный</v>
          </cell>
          <cell r="E986" t="str">
            <v>10 (10.5)</v>
          </cell>
          <cell r="F986">
            <v>45906.605555555558</v>
          </cell>
          <cell r="I986">
            <v>2.0699999999999998</v>
          </cell>
        </row>
        <row r="987">
          <cell r="B987" t="str">
            <v>Пригородные электросети
РЭС Сертолово</v>
          </cell>
          <cell r="E987" t="str">
            <v>10 (10.5)</v>
          </cell>
          <cell r="F987">
            <v>45906.975694444445</v>
          </cell>
          <cell r="I987">
            <v>11.85</v>
          </cell>
        </row>
        <row r="988">
          <cell r="B988" t="str">
            <v>Западные электросети
РЭС Кингисепп</v>
          </cell>
          <cell r="E988" t="str">
            <v>10 (10.5)</v>
          </cell>
          <cell r="F988">
            <v>45908.423611111109</v>
          </cell>
          <cell r="I988">
            <v>0.85</v>
          </cell>
        </row>
        <row r="989">
          <cell r="B989" t="str">
            <v>Западные электросети
РЭС Волосово</v>
          </cell>
          <cell r="E989" t="str">
            <v>10 (10.5)</v>
          </cell>
          <cell r="F989">
            <v>45908.458333333336</v>
          </cell>
          <cell r="I989">
            <v>0.82</v>
          </cell>
        </row>
        <row r="990">
          <cell r="B990" t="str">
            <v>Центральные электросети
РЭС Тосно</v>
          </cell>
          <cell r="E990" t="str">
            <v>6 (6.3)</v>
          </cell>
          <cell r="F990">
            <v>45908.541666666664</v>
          </cell>
          <cell r="I990">
            <v>1.27</v>
          </cell>
        </row>
        <row r="991">
          <cell r="B991" t="str">
            <v>Южные электросети
РЭС Луга</v>
          </cell>
          <cell r="E991" t="str">
            <v>10 (10.5)</v>
          </cell>
          <cell r="F991">
            <v>45909.445833333331</v>
          </cell>
          <cell r="I991">
            <v>0.63</v>
          </cell>
        </row>
        <row r="992">
          <cell r="B992" t="str">
            <v>Восточные электросети
РЭС Бокситогорск</v>
          </cell>
          <cell r="E992">
            <v>0.38</v>
          </cell>
          <cell r="F992">
            <v>45909.526388888888</v>
          </cell>
          <cell r="I992">
            <v>6.33</v>
          </cell>
        </row>
        <row r="993">
          <cell r="B993" t="str">
            <v>Центральные электросети
РЭС Тосно</v>
          </cell>
          <cell r="E993" t="str">
            <v>10 (10.5)</v>
          </cell>
          <cell r="F993">
            <v>45909.543055555558</v>
          </cell>
          <cell r="I993">
            <v>3.05</v>
          </cell>
        </row>
        <row r="994">
          <cell r="B994" t="str">
            <v>Центральные электросети
РЭС Кировск</v>
          </cell>
          <cell r="E994" t="str">
            <v>6 (6.3)</v>
          </cell>
          <cell r="F994">
            <v>45909.743750000001</v>
          </cell>
          <cell r="I994">
            <v>1.8</v>
          </cell>
        </row>
        <row r="995">
          <cell r="B995" t="str">
            <v>Центральные электросети
РЭС Кировск</v>
          </cell>
          <cell r="E995" t="str">
            <v>10 (10.5)</v>
          </cell>
          <cell r="F995">
            <v>45911.617361111108</v>
          </cell>
          <cell r="I995">
            <v>0.22</v>
          </cell>
        </row>
        <row r="996">
          <cell r="B996" t="str">
            <v>Восточные электросети
РЭС Тихвин</v>
          </cell>
          <cell r="E996">
            <v>0.38</v>
          </cell>
          <cell r="F996">
            <v>45912.493055555555</v>
          </cell>
          <cell r="I996">
            <v>0.42</v>
          </cell>
        </row>
        <row r="997">
          <cell r="B997" t="str">
            <v>Пригородные электросети
РЭС Всеволожск</v>
          </cell>
          <cell r="E997" t="str">
            <v>10 (10.5)</v>
          </cell>
          <cell r="F997">
            <v>45912.620833333334</v>
          </cell>
          <cell r="I997">
            <v>2.78</v>
          </cell>
        </row>
        <row r="998">
          <cell r="B998" t="str">
            <v>Восточные электросети
РЭС Подпорожье</v>
          </cell>
          <cell r="E998" t="str">
            <v>10 (10.5)</v>
          </cell>
          <cell r="F998">
            <v>45912.645833333336</v>
          </cell>
          <cell r="I998">
            <v>0.42</v>
          </cell>
        </row>
        <row r="999">
          <cell r="B999" t="str">
            <v>Западные электросети
РЭС Кингисепп</v>
          </cell>
          <cell r="E999" t="str">
            <v>10 (10.5)</v>
          </cell>
          <cell r="F999">
            <v>45913.447222222225</v>
          </cell>
          <cell r="I999">
            <v>0.57999999999999996</v>
          </cell>
        </row>
        <row r="1000">
          <cell r="B1000" t="str">
            <v>Восточные электросети
РЭС Волхов</v>
          </cell>
          <cell r="E1000" t="str">
            <v>10 (10.5)</v>
          </cell>
          <cell r="F1000">
            <v>45915.569444444445</v>
          </cell>
          <cell r="I1000">
            <v>1.1000000000000001</v>
          </cell>
        </row>
        <row r="1001">
          <cell r="B1001" t="str">
            <v>Пригородные электросети
РЭС Сертолово</v>
          </cell>
          <cell r="E1001" t="str">
            <v>10 (10.5)</v>
          </cell>
          <cell r="F1001">
            <v>45915.631944444445</v>
          </cell>
          <cell r="I1001">
            <v>1.97</v>
          </cell>
        </row>
        <row r="1002">
          <cell r="B1002" t="str">
            <v>Южные электросети
РЭС Луга</v>
          </cell>
          <cell r="E1002" t="str">
            <v>10 (10.5)</v>
          </cell>
          <cell r="F1002">
            <v>45915.743055555555</v>
          </cell>
          <cell r="I1002">
            <v>2.13</v>
          </cell>
        </row>
        <row r="1003">
          <cell r="B1003" t="str">
            <v>Центральные электросети
РЭС Тосно</v>
          </cell>
          <cell r="E1003" t="str">
            <v>6 (6.3)</v>
          </cell>
          <cell r="F1003">
            <v>45915.784722222219</v>
          </cell>
          <cell r="I1003">
            <v>1.03</v>
          </cell>
        </row>
        <row r="1004">
          <cell r="B1004" t="str">
            <v>Центральные электросети
РЭС Кировск</v>
          </cell>
          <cell r="E1004" t="str">
            <v>10 (10.5)</v>
          </cell>
          <cell r="F1004">
            <v>45916.250694444447</v>
          </cell>
          <cell r="I1004">
            <v>8.58</v>
          </cell>
        </row>
        <row r="1005">
          <cell r="B1005" t="str">
            <v>Северные электросети
РЭС Выборг</v>
          </cell>
          <cell r="E1005" t="str">
            <v>6 (6.3)</v>
          </cell>
          <cell r="F1005">
            <v>45917.4375</v>
          </cell>
          <cell r="I1005">
            <v>3.58</v>
          </cell>
        </row>
        <row r="1006">
          <cell r="B1006" t="str">
            <v>Южные электросети
РЭС Оредежский</v>
          </cell>
          <cell r="E1006" t="str">
            <v>10 (10.5)</v>
          </cell>
          <cell r="F1006">
            <v>45917.600694444445</v>
          </cell>
          <cell r="I1006">
            <v>0.25</v>
          </cell>
        </row>
        <row r="1007">
          <cell r="B1007" t="str">
            <v>Северные электросети
РЭС Выборг</v>
          </cell>
          <cell r="E1007" t="str">
            <v>6 (6.3)</v>
          </cell>
          <cell r="F1007">
            <v>45918.447916666664</v>
          </cell>
          <cell r="I1007">
            <v>1.37</v>
          </cell>
        </row>
        <row r="1008">
          <cell r="B1008" t="str">
            <v>Пригородные электросети
РЭС Сертолово</v>
          </cell>
          <cell r="E1008" t="str">
            <v>10 (10.5)</v>
          </cell>
          <cell r="F1008">
            <v>45918.489583333336</v>
          </cell>
          <cell r="I1008">
            <v>0.92</v>
          </cell>
        </row>
        <row r="1009">
          <cell r="B1009" t="str">
            <v>Пригородные электросети
РЭС Сертолово</v>
          </cell>
          <cell r="E1009" t="str">
            <v>10 (10.5)</v>
          </cell>
          <cell r="F1009">
            <v>45918.611111111109</v>
          </cell>
          <cell r="I1009">
            <v>0.75</v>
          </cell>
        </row>
        <row r="1010">
          <cell r="B1010" t="str">
            <v>Северные электросети
РЭС Выборг</v>
          </cell>
          <cell r="E1010" t="str">
            <v>10 (10.5)</v>
          </cell>
          <cell r="F1010">
            <v>45919.194444444445</v>
          </cell>
          <cell r="I1010">
            <v>3.33</v>
          </cell>
        </row>
        <row r="1011">
          <cell r="B1011" t="str">
            <v>Северные электросети
РЭС Выборг</v>
          </cell>
          <cell r="E1011" t="str">
            <v>10 (10.5)</v>
          </cell>
          <cell r="F1011">
            <v>45919.229166666664</v>
          </cell>
          <cell r="I1011">
            <v>19.78</v>
          </cell>
        </row>
        <row r="1012">
          <cell r="B1012" t="str">
            <v>Северные электросети
РЭС Выборг</v>
          </cell>
          <cell r="E1012" t="str">
            <v>10 (10.5)</v>
          </cell>
          <cell r="F1012">
            <v>45919.430555555555</v>
          </cell>
          <cell r="I1012">
            <v>6.05</v>
          </cell>
        </row>
        <row r="1013">
          <cell r="B1013" t="str">
            <v>Центральные электросети
РЭС Кировск</v>
          </cell>
          <cell r="E1013" t="str">
            <v>10 (10.5)</v>
          </cell>
          <cell r="F1013">
            <v>45919.472222222219</v>
          </cell>
          <cell r="I1013">
            <v>3.07</v>
          </cell>
        </row>
        <row r="1014">
          <cell r="B1014" t="str">
            <v>Центральные электросети
РЭС Тосно</v>
          </cell>
          <cell r="E1014" t="str">
            <v>10 (10.5)</v>
          </cell>
          <cell r="F1014">
            <v>45919.511805555558</v>
          </cell>
          <cell r="I1014">
            <v>0.65</v>
          </cell>
        </row>
        <row r="1015">
          <cell r="B1015" t="str">
            <v>Южные электросети
РЭС Гатчина</v>
          </cell>
          <cell r="E1015" t="str">
            <v>6 (6.3)</v>
          </cell>
          <cell r="F1015">
            <v>45919.650694444441</v>
          </cell>
          <cell r="I1015">
            <v>1.25</v>
          </cell>
        </row>
        <row r="1016">
          <cell r="B1016" t="str">
            <v>Северные электросети
РЭС Выборг</v>
          </cell>
          <cell r="E1016" t="str">
            <v>6 (6.3)</v>
          </cell>
          <cell r="F1016">
            <v>45919.680555555555</v>
          </cell>
          <cell r="I1016">
            <v>1.3</v>
          </cell>
        </row>
        <row r="1017">
          <cell r="B1017" t="str">
            <v>Восточные электросети
РЭС Бокситогорск</v>
          </cell>
          <cell r="E1017" t="str">
            <v>6 (6.3)</v>
          </cell>
          <cell r="F1017">
            <v>45920.388888888891</v>
          </cell>
          <cell r="I1017">
            <v>1.17</v>
          </cell>
        </row>
        <row r="1018">
          <cell r="B1018" t="str">
            <v>Пригородные электросети
РЭС Сертолово</v>
          </cell>
          <cell r="E1018" t="str">
            <v>10 (10.5)</v>
          </cell>
          <cell r="F1018">
            <v>45920.513888888891</v>
          </cell>
          <cell r="I1018">
            <v>2.75</v>
          </cell>
        </row>
        <row r="1019">
          <cell r="B1019" t="str">
            <v>Южные электросети
РЭС Оредежский</v>
          </cell>
          <cell r="E1019" t="str">
            <v>10 (10.5)</v>
          </cell>
          <cell r="F1019">
            <v>45920.540972222225</v>
          </cell>
          <cell r="I1019">
            <v>4.5999999999999996</v>
          </cell>
        </row>
        <row r="1020">
          <cell r="B1020" t="str">
            <v>Западные электросети
РЭС Кингисепп</v>
          </cell>
          <cell r="E1020" t="str">
            <v>10 (10.5)</v>
          </cell>
          <cell r="F1020">
            <v>45920.585416666669</v>
          </cell>
          <cell r="I1020">
            <v>4.88</v>
          </cell>
        </row>
        <row r="1021">
          <cell r="B1021" t="str">
            <v>Северные электросети
РЭС Рощинский</v>
          </cell>
          <cell r="E1021" t="str">
            <v>10 (10.5)</v>
          </cell>
          <cell r="F1021">
            <v>45920.78125</v>
          </cell>
          <cell r="I1021">
            <v>23.98</v>
          </cell>
        </row>
        <row r="1022">
          <cell r="B1022" t="str">
            <v>Западные электросети
РЭС Сланцы</v>
          </cell>
          <cell r="E1022">
            <v>0.38</v>
          </cell>
          <cell r="F1022">
            <v>45920.954861111109</v>
          </cell>
          <cell r="I1022">
            <v>0.8</v>
          </cell>
        </row>
        <row r="1023">
          <cell r="B1023" t="str">
            <v>Северные электросети
РЭС Выборг</v>
          </cell>
          <cell r="E1023" t="str">
            <v>10 (10.5)</v>
          </cell>
          <cell r="F1023">
            <v>45920.956944444442</v>
          </cell>
          <cell r="I1023">
            <v>4.2300000000000004</v>
          </cell>
        </row>
        <row r="1024">
          <cell r="B1024" t="str">
            <v>Северные электросети
РЭС Выборг</v>
          </cell>
          <cell r="E1024" t="str">
            <v>10 (10.5)</v>
          </cell>
          <cell r="F1024">
            <v>45921.284722222219</v>
          </cell>
          <cell r="I1024">
            <v>1.97</v>
          </cell>
        </row>
        <row r="1025">
          <cell r="B1025" t="str">
            <v>Центральные электросети
РЭС Тосно</v>
          </cell>
          <cell r="E1025" t="str">
            <v>10 (10.5)</v>
          </cell>
          <cell r="F1025">
            <v>45921.675694444442</v>
          </cell>
          <cell r="I1025">
            <v>9.1199999999999992</v>
          </cell>
        </row>
        <row r="1026">
          <cell r="B1026" t="str">
            <v>Западные электросети
РЭС С.Бор</v>
          </cell>
          <cell r="E1026" t="str">
            <v>10 (10.5)</v>
          </cell>
          <cell r="F1026">
            <v>45922.201388888891</v>
          </cell>
          <cell r="I1026">
            <v>1.08</v>
          </cell>
        </row>
        <row r="1027">
          <cell r="B1027" t="str">
            <v>Восточные электросети
РЭС Тихвин</v>
          </cell>
          <cell r="E1027" t="str">
            <v>10 (10.5)</v>
          </cell>
          <cell r="F1027">
            <v>45922.326388888891</v>
          </cell>
          <cell r="I1027">
            <v>1.05</v>
          </cell>
        </row>
        <row r="1028">
          <cell r="B1028" t="str">
            <v>Северные электросети
РЭС Южный</v>
          </cell>
          <cell r="E1028">
            <v>110</v>
          </cell>
          <cell r="F1028">
            <v>45922.379861111112</v>
          </cell>
          <cell r="I1028">
            <v>0.4</v>
          </cell>
        </row>
        <row r="1029">
          <cell r="B1029" t="str">
            <v>Северные электросети
РЭС Южный</v>
          </cell>
          <cell r="E1029">
            <v>110</v>
          </cell>
          <cell r="F1029">
            <v>45922.379861111112</v>
          </cell>
          <cell r="I1029">
            <v>0.2</v>
          </cell>
        </row>
        <row r="1030">
          <cell r="B1030" t="str">
            <v>Пригородные электросети
РЭС Сертолово</v>
          </cell>
          <cell r="E1030" t="str">
            <v>10 (10.5)</v>
          </cell>
          <cell r="F1030">
            <v>45922.390277777777</v>
          </cell>
          <cell r="I1030">
            <v>0.4</v>
          </cell>
        </row>
        <row r="1031">
          <cell r="B1031" t="str">
            <v>Пригородные электросети
РЭС Сертолово</v>
          </cell>
          <cell r="E1031" t="str">
            <v>10 (10.5)</v>
          </cell>
          <cell r="F1031">
            <v>45922.430555555555</v>
          </cell>
          <cell r="I1031">
            <v>2.5</v>
          </cell>
        </row>
        <row r="1032">
          <cell r="B1032" t="str">
            <v>Северные электросети
РЭС Южный</v>
          </cell>
          <cell r="E1032">
            <v>110</v>
          </cell>
          <cell r="F1032">
            <v>45922.468055555553</v>
          </cell>
          <cell r="I1032">
            <v>4.17</v>
          </cell>
        </row>
        <row r="1033">
          <cell r="B1033" t="str">
            <v>Северные электросети
РЭС Южный</v>
          </cell>
          <cell r="E1033">
            <v>110</v>
          </cell>
          <cell r="F1033">
            <v>45922.468055555553</v>
          </cell>
          <cell r="I1033">
            <v>4.93</v>
          </cell>
        </row>
        <row r="1034">
          <cell r="B1034" t="str">
            <v>Северные электросети
РЭС Рощинский</v>
          </cell>
          <cell r="E1034" t="str">
            <v>10 (10.5)</v>
          </cell>
          <cell r="F1034">
            <v>45922.53125</v>
          </cell>
          <cell r="I1034">
            <v>1.45</v>
          </cell>
        </row>
        <row r="1035">
          <cell r="B1035" t="str">
            <v>Центральные электросети
РЭС Тосно</v>
          </cell>
          <cell r="E1035">
            <v>0.38</v>
          </cell>
          <cell r="F1035">
            <v>45922.53125</v>
          </cell>
          <cell r="I1035">
            <v>2.85</v>
          </cell>
        </row>
        <row r="1036">
          <cell r="B1036" t="str">
            <v>Центральные электросети
РЭС Кировск</v>
          </cell>
          <cell r="E1036">
            <v>0.38</v>
          </cell>
          <cell r="F1036">
            <v>45922.532638888886</v>
          </cell>
          <cell r="I1036">
            <v>2.83</v>
          </cell>
        </row>
        <row r="1037">
          <cell r="B1037" t="str">
            <v>Северные электросети
РЭС Рощинский</v>
          </cell>
          <cell r="E1037" t="str">
            <v>10 (10.5)</v>
          </cell>
          <cell r="F1037">
            <v>45922.5625</v>
          </cell>
          <cell r="I1037">
            <v>3.17</v>
          </cell>
        </row>
        <row r="1038">
          <cell r="B1038" t="str">
            <v>Северные электросети
РЭС Южный</v>
          </cell>
          <cell r="E1038">
            <v>0.38</v>
          </cell>
          <cell r="F1038">
            <v>45922.615277777775</v>
          </cell>
          <cell r="I1038">
            <v>5.23</v>
          </cell>
        </row>
        <row r="1039">
          <cell r="B1039" t="str">
            <v>Центральные электросети
РЭС Тосно</v>
          </cell>
          <cell r="E1039">
            <v>0.38</v>
          </cell>
          <cell r="F1039">
            <v>45922.659722222219</v>
          </cell>
          <cell r="I1039">
            <v>0.33</v>
          </cell>
        </row>
        <row r="1040">
          <cell r="B1040" t="str">
            <v>Северные электросети
РЭС Рощинский</v>
          </cell>
          <cell r="E1040" t="str">
            <v>10 (10.5)</v>
          </cell>
          <cell r="F1040">
            <v>45922.972916666666</v>
          </cell>
          <cell r="I1040">
            <v>3.42</v>
          </cell>
        </row>
        <row r="1041">
          <cell r="B1041" t="str">
            <v>Северные электросети
РЭС Рощинский</v>
          </cell>
          <cell r="E1041">
            <v>110</v>
          </cell>
          <cell r="F1041">
            <v>45923.409722222219</v>
          </cell>
          <cell r="I1041">
            <v>11.77</v>
          </cell>
        </row>
        <row r="1042">
          <cell r="B1042" t="str">
            <v>Западные электросети
РЭС Сланцы</v>
          </cell>
          <cell r="E1042">
            <v>0.38</v>
          </cell>
          <cell r="F1042">
            <v>45923.496527777781</v>
          </cell>
          <cell r="I1042">
            <v>0.57999999999999996</v>
          </cell>
        </row>
        <row r="1043">
          <cell r="B1043" t="str">
            <v>Северные электросети
РЭС Южный</v>
          </cell>
          <cell r="E1043" t="str">
            <v>10 (10.5)</v>
          </cell>
          <cell r="F1043">
            <v>45923.802083333336</v>
          </cell>
          <cell r="I1043">
            <v>1.83</v>
          </cell>
        </row>
        <row r="1044">
          <cell r="B1044" t="str">
            <v>Северные электросети
РЭС Южный</v>
          </cell>
          <cell r="E1044" t="str">
            <v>10 (10.5)</v>
          </cell>
          <cell r="F1044">
            <v>45923.819444444445</v>
          </cell>
          <cell r="I1044">
            <v>2.2999999999999998</v>
          </cell>
        </row>
        <row r="1045">
          <cell r="B1045" t="str">
            <v>Пригородные электросети
РЭС Сертолово</v>
          </cell>
          <cell r="E1045" t="str">
            <v>10 (10.5)</v>
          </cell>
          <cell r="F1045">
            <v>45924.395833333336</v>
          </cell>
          <cell r="I1045">
            <v>0.62</v>
          </cell>
        </row>
        <row r="1046">
          <cell r="B1046" t="str">
            <v>Пригородные электросети
РЭС Сертолово</v>
          </cell>
          <cell r="E1046" t="str">
            <v>10 (10.5)</v>
          </cell>
          <cell r="F1046">
            <v>45924.430555555555</v>
          </cell>
          <cell r="I1046">
            <v>5.17</v>
          </cell>
        </row>
        <row r="1047">
          <cell r="B1047" t="str">
            <v>Южные электросети
РЭС Луга</v>
          </cell>
          <cell r="E1047" t="str">
            <v>10 (10.5)</v>
          </cell>
          <cell r="F1047">
            <v>45924.600694444445</v>
          </cell>
          <cell r="I1047">
            <v>0.72</v>
          </cell>
        </row>
        <row r="1048">
          <cell r="B1048" t="str">
            <v>Центральные электросети
РЭС Тосно</v>
          </cell>
          <cell r="E1048" t="str">
            <v>6 (6.3)</v>
          </cell>
          <cell r="F1048">
            <v>45925.068055555559</v>
          </cell>
          <cell r="I1048">
            <v>2.08</v>
          </cell>
        </row>
        <row r="1049">
          <cell r="B1049" t="str">
            <v>Западные электросети
РЭС Кингисепп</v>
          </cell>
          <cell r="E1049">
            <v>0.38</v>
          </cell>
          <cell r="F1049">
            <v>45925.629861111112</v>
          </cell>
          <cell r="I1049">
            <v>3.63</v>
          </cell>
        </row>
        <row r="1050">
          <cell r="B1050" t="str">
            <v>Северные электросети
РЭС Выборг</v>
          </cell>
          <cell r="E1050">
            <v>0.38</v>
          </cell>
          <cell r="F1050">
            <v>45925.918749999997</v>
          </cell>
          <cell r="I1050">
            <v>13.55</v>
          </cell>
        </row>
        <row r="1051">
          <cell r="B1051" t="str">
            <v>Центральные электросети
РЭС Кировск</v>
          </cell>
          <cell r="E1051" t="str">
            <v>6 (6.3)</v>
          </cell>
          <cell r="F1051">
            <v>45926.429166666669</v>
          </cell>
          <cell r="I1051">
            <v>2.33</v>
          </cell>
        </row>
        <row r="1052">
          <cell r="B1052" t="str">
            <v>Пригородные электросети
РЭС Всеволожск</v>
          </cell>
          <cell r="E1052" t="str">
            <v>10 (10.5)</v>
          </cell>
          <cell r="F1052">
            <v>45926.559027777781</v>
          </cell>
          <cell r="I1052">
            <v>1.73</v>
          </cell>
        </row>
        <row r="1053">
          <cell r="B1053" t="str">
            <v>Пригородные электросети
РЭС Сертолово</v>
          </cell>
          <cell r="E1053" t="str">
            <v>10 (10.5)</v>
          </cell>
          <cell r="F1053">
            <v>45926.802083333336</v>
          </cell>
          <cell r="I1053">
            <v>0.78</v>
          </cell>
        </row>
        <row r="1054">
          <cell r="B1054" t="str">
            <v>Пригородные электросети
РЭС Сертолово</v>
          </cell>
          <cell r="E1054" t="str">
            <v>10 (10.5)</v>
          </cell>
          <cell r="F1054">
            <v>45926.802083333336</v>
          </cell>
          <cell r="I1054">
            <v>0.78</v>
          </cell>
        </row>
        <row r="1055">
          <cell r="B1055" t="str">
            <v>Восточные электросети
РЭС Кириши</v>
          </cell>
          <cell r="E1055" t="str">
            <v>10 (10.5)</v>
          </cell>
          <cell r="F1055">
            <v>45928.368055555555</v>
          </cell>
          <cell r="I1055">
            <v>1.2</v>
          </cell>
        </row>
        <row r="1056">
          <cell r="B1056" t="str">
            <v>Центральные электросети
РЭС Тосно</v>
          </cell>
          <cell r="E1056" t="str">
            <v>10 (10.5)</v>
          </cell>
          <cell r="F1056">
            <v>45929.065972222219</v>
          </cell>
          <cell r="I1056">
            <v>0.93</v>
          </cell>
        </row>
        <row r="1057">
          <cell r="B1057" t="str">
            <v>Пригородные электросети
РЭС Всеволожск</v>
          </cell>
          <cell r="E1057" t="str">
            <v>10 (10.5)</v>
          </cell>
          <cell r="F1057">
            <v>45929.340277777781</v>
          </cell>
          <cell r="I1057">
            <v>2.23</v>
          </cell>
        </row>
        <row r="1058">
          <cell r="B1058" t="str">
            <v>Южные электросети
РЭС Гатчина</v>
          </cell>
          <cell r="E1058" t="str">
            <v>6 (6.3)</v>
          </cell>
          <cell r="F1058">
            <v>45929.378472222219</v>
          </cell>
          <cell r="I1058">
            <v>1.42</v>
          </cell>
        </row>
        <row r="1059">
          <cell r="B1059" t="str">
            <v>Пригородные электросети
РЭС Сертолово</v>
          </cell>
          <cell r="E1059">
            <v>0.38</v>
          </cell>
          <cell r="F1059">
            <v>45929.71597222222</v>
          </cell>
          <cell r="I1059">
            <v>0</v>
          </cell>
        </row>
        <row r="1060">
          <cell r="B1060" t="str">
            <v>Северные электросети
РЭС Рощинский</v>
          </cell>
          <cell r="E1060" t="str">
            <v>10 (10.5)</v>
          </cell>
          <cell r="F1060">
            <v>45929.770833333336</v>
          </cell>
          <cell r="I1060">
            <v>2.52</v>
          </cell>
        </row>
        <row r="1061">
          <cell r="B1061" t="str">
            <v>Центральные электросети
РЭС Тосно</v>
          </cell>
          <cell r="E1061" t="str">
            <v>10 (10.5)</v>
          </cell>
          <cell r="F1061">
            <v>45930.197916666664</v>
          </cell>
          <cell r="I1061">
            <v>1.1499999999999999</v>
          </cell>
        </row>
        <row r="1062">
          <cell r="B1062" t="str">
            <v>Восточные электросети
РЭС Тихвин</v>
          </cell>
          <cell r="E1062">
            <v>0.38</v>
          </cell>
          <cell r="F1062">
            <v>45930.333333333336</v>
          </cell>
          <cell r="I1062">
            <v>9.17</v>
          </cell>
        </row>
        <row r="1063">
          <cell r="B1063" t="str">
            <v>Западные электросети
РЭС С.Бор</v>
          </cell>
          <cell r="E1063" t="str">
            <v>10 (10.5)</v>
          </cell>
          <cell r="F1063">
            <v>45930.381944444445</v>
          </cell>
          <cell r="I1063">
            <v>7</v>
          </cell>
        </row>
        <row r="1064">
          <cell r="B1064" t="str">
            <v>Пригородные электросети
РЭС Всеволожск</v>
          </cell>
          <cell r="E1064" t="str">
            <v>10 (10.5)</v>
          </cell>
          <cell r="F1064">
            <v>45930.472222222219</v>
          </cell>
          <cell r="I1064">
            <v>3.02</v>
          </cell>
        </row>
        <row r="1065">
          <cell r="B1065" t="str">
            <v>Восточные электросети
РЭС Тихвин</v>
          </cell>
          <cell r="E1065" t="str">
            <v>10 (10.5)</v>
          </cell>
          <cell r="F1065">
            <v>45930.479166666664</v>
          </cell>
          <cell r="I1065">
            <v>0.85</v>
          </cell>
        </row>
        <row r="1066">
          <cell r="B1066" t="str">
            <v>Северные электросети
РЭС Рощинский</v>
          </cell>
          <cell r="E1066" t="str">
            <v>10 (10.5)</v>
          </cell>
          <cell r="F1066">
            <v>45931.504861111112</v>
          </cell>
          <cell r="I1066">
            <v>27</v>
          </cell>
        </row>
        <row r="1067">
          <cell r="B1067" t="str">
            <v>Северные электросети
РЭС Выборг</v>
          </cell>
          <cell r="E1067" t="str">
            <v>10 (10.5)</v>
          </cell>
          <cell r="F1067">
            <v>45931.614583333336</v>
          </cell>
          <cell r="I1067">
            <v>1.67</v>
          </cell>
        </row>
        <row r="1068">
          <cell r="B1068" t="str">
            <v>Южные электросети
РЭС Оредежский</v>
          </cell>
          <cell r="E1068" t="str">
            <v>10 (10.5)</v>
          </cell>
          <cell r="F1068">
            <v>45931.753472222219</v>
          </cell>
          <cell r="I1068">
            <v>5.78</v>
          </cell>
        </row>
        <row r="1069">
          <cell r="B1069" t="str">
            <v>Пригородные электросети
РЭС Сертолово</v>
          </cell>
          <cell r="E1069" t="str">
            <v>10 (10.5)</v>
          </cell>
          <cell r="F1069">
            <v>45932.454861111109</v>
          </cell>
          <cell r="I1069">
            <v>0.57999999999999996</v>
          </cell>
        </row>
        <row r="1070">
          <cell r="B1070" t="str">
            <v>Южные электросети
РЭС Гатчина</v>
          </cell>
          <cell r="E1070" t="str">
            <v>6 (6.3)</v>
          </cell>
          <cell r="F1070">
            <v>45932.815972222219</v>
          </cell>
          <cell r="I1070">
            <v>1.1499999999999999</v>
          </cell>
        </row>
        <row r="1071">
          <cell r="B1071" t="str">
            <v>Южные электросети
РЭС Оредежский</v>
          </cell>
          <cell r="E1071" t="str">
            <v>10 (10.5)</v>
          </cell>
          <cell r="F1071">
            <v>45933.489583333336</v>
          </cell>
          <cell r="I1071">
            <v>4.6500000000000004</v>
          </cell>
        </row>
        <row r="1072">
          <cell r="B1072" t="str">
            <v>Южные электросети
РЭС Оредежский</v>
          </cell>
          <cell r="E1072" t="str">
            <v>10 (10.5)</v>
          </cell>
          <cell r="F1072">
            <v>45933.489583333336</v>
          </cell>
          <cell r="I1072">
            <v>6.93</v>
          </cell>
        </row>
        <row r="1073">
          <cell r="B1073" t="str">
            <v>Центральные электросети
РЭС Тосно</v>
          </cell>
          <cell r="E1073" t="str">
            <v>10 (10.5)</v>
          </cell>
          <cell r="F1073">
            <v>45933.630555555559</v>
          </cell>
          <cell r="I1073">
            <v>1.7</v>
          </cell>
        </row>
        <row r="1074">
          <cell r="B1074" t="str">
            <v>Пригородные электросети
РЭС Всеволожск</v>
          </cell>
          <cell r="E1074" t="str">
            <v>10 (10.5)</v>
          </cell>
          <cell r="F1074">
            <v>45933.65625</v>
          </cell>
          <cell r="I1074">
            <v>7.08</v>
          </cell>
        </row>
        <row r="1075">
          <cell r="B1075" t="str">
            <v>Южные электросети
РЭС Оредежский</v>
          </cell>
          <cell r="E1075" t="str">
            <v>10 (10.5)</v>
          </cell>
          <cell r="F1075">
            <v>45933.965277777781</v>
          </cell>
          <cell r="I1075">
            <v>2</v>
          </cell>
        </row>
        <row r="1076">
          <cell r="B1076" t="str">
            <v>Центральные электросети
РЭС Тосно</v>
          </cell>
          <cell r="E1076" t="str">
            <v>10 (10.5)</v>
          </cell>
          <cell r="F1076">
            <v>45934.34375</v>
          </cell>
          <cell r="I1076">
            <v>5.13</v>
          </cell>
        </row>
        <row r="1077">
          <cell r="B1077" t="str">
            <v>Центральные электросети
РЭС Тосно</v>
          </cell>
          <cell r="E1077" t="str">
            <v>10 (10.5)</v>
          </cell>
          <cell r="F1077">
            <v>45934.395833333336</v>
          </cell>
          <cell r="I1077">
            <v>1.32</v>
          </cell>
        </row>
        <row r="1078">
          <cell r="B1078" t="str">
            <v>Южные электросети
РЭС Оредежский</v>
          </cell>
          <cell r="E1078" t="str">
            <v>10 (10.5)</v>
          </cell>
          <cell r="F1078">
            <v>45934.411805555559</v>
          </cell>
          <cell r="I1078">
            <v>0.9</v>
          </cell>
        </row>
        <row r="1079">
          <cell r="B1079" t="str">
            <v>Южные электросети
РЭС Оредежский</v>
          </cell>
          <cell r="E1079" t="str">
            <v>10 (10.5)</v>
          </cell>
          <cell r="F1079">
            <v>45934.818055555559</v>
          </cell>
          <cell r="I1079">
            <v>2.65</v>
          </cell>
        </row>
        <row r="1080">
          <cell r="B1080" t="str">
            <v>Западные электросети
РЭС С.Бор</v>
          </cell>
          <cell r="E1080" t="str">
            <v>10 (10.5)</v>
          </cell>
          <cell r="F1080">
            <v>45934.927083333336</v>
          </cell>
          <cell r="I1080">
            <v>1</v>
          </cell>
        </row>
        <row r="1081">
          <cell r="B1081" t="str">
            <v>Западные электросети
РЭС С.Бор</v>
          </cell>
          <cell r="E1081" t="str">
            <v>10 (10.5)</v>
          </cell>
          <cell r="F1081">
            <v>45934.996527777781</v>
          </cell>
          <cell r="I1081">
            <v>13.33</v>
          </cell>
        </row>
        <row r="1082">
          <cell r="B1082" t="str">
            <v>Южные электросети
РЭС Гатчина</v>
          </cell>
          <cell r="E1082" t="str">
            <v>6 (6.3)</v>
          </cell>
          <cell r="F1082">
            <v>45935.451388888891</v>
          </cell>
          <cell r="I1082">
            <v>1.17</v>
          </cell>
        </row>
        <row r="1083">
          <cell r="B1083" t="str">
            <v>Северные электросети
РЭС Выборг</v>
          </cell>
          <cell r="E1083" t="str">
            <v>10 (10.5)</v>
          </cell>
          <cell r="F1083">
            <v>45935.587500000001</v>
          </cell>
          <cell r="I1083">
            <v>2.02</v>
          </cell>
        </row>
        <row r="1084">
          <cell r="B1084" t="str">
            <v>Северные электросети
РЭС Выборг</v>
          </cell>
          <cell r="E1084" t="str">
            <v>10 (10.5)</v>
          </cell>
          <cell r="F1084">
            <v>45935.654861111114</v>
          </cell>
          <cell r="I1084">
            <v>1.98</v>
          </cell>
        </row>
        <row r="1085">
          <cell r="B1085" t="str">
            <v>Западные электросети
РЭС Сланцы</v>
          </cell>
          <cell r="E1085">
            <v>0.38</v>
          </cell>
          <cell r="F1085">
            <v>45936.569444444445</v>
          </cell>
          <cell r="I1085">
            <v>0.33</v>
          </cell>
        </row>
        <row r="1086">
          <cell r="B1086" t="str">
            <v>Северные электросети
РЭС Выборг</v>
          </cell>
          <cell r="E1086">
            <v>0.38</v>
          </cell>
          <cell r="F1086">
            <v>45936.911805555559</v>
          </cell>
          <cell r="I1086">
            <v>0.2</v>
          </cell>
        </row>
        <row r="1087">
          <cell r="B1087" t="str">
            <v>Пригородные электросети
РЭС Сертолово</v>
          </cell>
          <cell r="E1087" t="str">
            <v>10 (10.5)</v>
          </cell>
          <cell r="F1087">
            <v>45936.920138888891</v>
          </cell>
          <cell r="I1087">
            <v>0.78</v>
          </cell>
        </row>
        <row r="1088">
          <cell r="B1088" t="str">
            <v>Западные электросети
РЭС Сланцы</v>
          </cell>
          <cell r="E1088" t="str">
            <v>6 (6.3)</v>
          </cell>
          <cell r="F1088">
            <v>45937.427083333336</v>
          </cell>
          <cell r="I1088">
            <v>1.5</v>
          </cell>
        </row>
        <row r="1089">
          <cell r="B1089" t="str">
            <v>Центральные электросети
РЭС Тосно</v>
          </cell>
          <cell r="E1089" t="str">
            <v>6 (6.3)</v>
          </cell>
          <cell r="F1089">
            <v>45937.427083333336</v>
          </cell>
          <cell r="I1089">
            <v>0.57999999999999996</v>
          </cell>
        </row>
        <row r="1090">
          <cell r="B1090" t="str">
            <v>Северные электросети
РЭС Южный</v>
          </cell>
          <cell r="E1090" t="str">
            <v>10 (10.5)</v>
          </cell>
          <cell r="F1090">
            <v>45937.607638888891</v>
          </cell>
          <cell r="I1090">
            <v>0.33</v>
          </cell>
        </row>
        <row r="1091">
          <cell r="B1091" t="str">
            <v>Пригородные электросети
РЭС Всеволожск</v>
          </cell>
          <cell r="E1091" t="str">
            <v>10 (10.5)</v>
          </cell>
          <cell r="F1091">
            <v>45938.370138888888</v>
          </cell>
          <cell r="I1091">
            <v>1.62</v>
          </cell>
        </row>
        <row r="1092">
          <cell r="B1092" t="str">
            <v>Пригородные электросети
РЭС Всеволожск</v>
          </cell>
          <cell r="E1092" t="str">
            <v>10 (10.5)</v>
          </cell>
          <cell r="F1092">
            <v>45938.505555555559</v>
          </cell>
          <cell r="I1092">
            <v>17.88</v>
          </cell>
        </row>
        <row r="1093">
          <cell r="B1093" t="str">
            <v>Северные электросети
РЭС Северный</v>
          </cell>
          <cell r="E1093" t="str">
            <v>10 (10.5)</v>
          </cell>
          <cell r="F1093">
            <v>45938.67083333333</v>
          </cell>
          <cell r="I1093">
            <v>1.82</v>
          </cell>
        </row>
        <row r="1094">
          <cell r="B1094" t="str">
            <v>Западные электросети
РЭС Кингисепп</v>
          </cell>
          <cell r="E1094" t="str">
            <v>10 (10.5)</v>
          </cell>
          <cell r="F1094">
            <v>45939.357638888891</v>
          </cell>
          <cell r="I1094">
            <v>0.72</v>
          </cell>
        </row>
        <row r="1095">
          <cell r="B1095" t="str">
            <v>Северные электросети
РЭС Южный</v>
          </cell>
          <cell r="E1095" t="str">
            <v>10 (10.5)</v>
          </cell>
          <cell r="F1095">
            <v>45939.677083333336</v>
          </cell>
          <cell r="I1095">
            <v>2.13</v>
          </cell>
        </row>
        <row r="1096">
          <cell r="B1096" t="str">
            <v>Восточные электросети
РЭС Тихвин</v>
          </cell>
          <cell r="E1096" t="str">
            <v>10 (10.5)</v>
          </cell>
          <cell r="F1096">
            <v>45940.377083333333</v>
          </cell>
          <cell r="I1096">
            <v>0.45</v>
          </cell>
        </row>
        <row r="1097">
          <cell r="B1097" t="str">
            <v>Центральные электросети
РЭС Тосно</v>
          </cell>
          <cell r="E1097" t="str">
            <v>6 (6.3)</v>
          </cell>
          <cell r="F1097">
            <v>45940.451388888891</v>
          </cell>
          <cell r="I1097">
            <v>1.63</v>
          </cell>
        </row>
        <row r="1098">
          <cell r="B1098" t="str">
            <v>Центральные электросети
РЭС Тосно</v>
          </cell>
          <cell r="E1098" t="str">
            <v>10 (10.5)</v>
          </cell>
          <cell r="F1098">
            <v>45940.569444444445</v>
          </cell>
          <cell r="I1098">
            <v>3.7</v>
          </cell>
        </row>
        <row r="1099">
          <cell r="B1099" t="str">
            <v>Пригородные электросети
РЭС Сертолово</v>
          </cell>
          <cell r="E1099" t="str">
            <v>6 (6.3)</v>
          </cell>
          <cell r="F1099">
            <v>45940.777777777781</v>
          </cell>
          <cell r="I1099">
            <v>2.08</v>
          </cell>
        </row>
        <row r="1100">
          <cell r="B1100" t="str">
            <v>Южные электросети
РЭС Оредежский</v>
          </cell>
          <cell r="E1100" t="str">
            <v>10 (10.5)</v>
          </cell>
          <cell r="F1100">
            <v>45940.944444444445</v>
          </cell>
          <cell r="I1100">
            <v>1.22</v>
          </cell>
        </row>
        <row r="1101">
          <cell r="B1101" t="str">
            <v>Пригородные электросети
РЭС Сертолово</v>
          </cell>
          <cell r="E1101" t="str">
            <v>6 (6.3)</v>
          </cell>
          <cell r="F1101">
            <v>45940.958333333336</v>
          </cell>
          <cell r="I1101">
            <v>0.82</v>
          </cell>
        </row>
        <row r="1102">
          <cell r="B1102" t="str">
            <v>Западные электросети
РЭС Волосово</v>
          </cell>
          <cell r="E1102" t="str">
            <v>10 (10.5)</v>
          </cell>
          <cell r="F1102">
            <v>45941.40625</v>
          </cell>
          <cell r="I1102">
            <v>1.25</v>
          </cell>
        </row>
        <row r="1103">
          <cell r="B1103" t="str">
            <v>Западные электросети
РЭС С.Бор</v>
          </cell>
          <cell r="E1103" t="str">
            <v>10 (10.5)</v>
          </cell>
          <cell r="F1103">
            <v>45941.444444444445</v>
          </cell>
          <cell r="I1103">
            <v>3.83</v>
          </cell>
        </row>
        <row r="1104">
          <cell r="B1104" t="str">
            <v>Западные электросети
РЭС С.Бор</v>
          </cell>
          <cell r="E1104" t="str">
            <v>10 (10.5)</v>
          </cell>
          <cell r="F1104">
            <v>45941.724305555559</v>
          </cell>
          <cell r="I1104">
            <v>18.62</v>
          </cell>
        </row>
        <row r="1105">
          <cell r="B1105" t="str">
            <v>Пригородные электросети
РЭС Сертолово</v>
          </cell>
          <cell r="E1105" t="str">
            <v>10 (10.5)</v>
          </cell>
          <cell r="F1105">
            <v>45942.375</v>
          </cell>
          <cell r="I1105">
            <v>2.5299999999999998</v>
          </cell>
        </row>
        <row r="1106">
          <cell r="B1106" t="str">
            <v>Пригородные электросети
РЭС Сертолово</v>
          </cell>
          <cell r="E1106" t="str">
            <v>10 (10.5)</v>
          </cell>
          <cell r="F1106">
            <v>45942.501388888886</v>
          </cell>
          <cell r="I1106">
            <v>3.4</v>
          </cell>
        </row>
        <row r="1107">
          <cell r="B1107" t="str">
            <v>Пригородные электросети
РЭС Сертолово</v>
          </cell>
          <cell r="E1107" t="str">
            <v>10 (10.5)</v>
          </cell>
          <cell r="F1107">
            <v>45942.678472222222</v>
          </cell>
          <cell r="I1107">
            <v>0.73</v>
          </cell>
        </row>
        <row r="1108">
          <cell r="B1108" t="str">
            <v>Северные электросети
РЭС Южный</v>
          </cell>
          <cell r="E1108">
            <v>0.38</v>
          </cell>
          <cell r="F1108">
            <v>45942.895833333336</v>
          </cell>
          <cell r="I1108">
            <v>1.5</v>
          </cell>
        </row>
        <row r="1109">
          <cell r="B1109" t="str">
            <v>Пригородные электросети
РЭС Всеволожск</v>
          </cell>
          <cell r="E1109" t="str">
            <v>10 (10.5)</v>
          </cell>
          <cell r="F1109">
            <v>45943.409722222219</v>
          </cell>
          <cell r="I1109">
            <v>2.4300000000000002</v>
          </cell>
        </row>
        <row r="1110">
          <cell r="B1110" t="str">
            <v>Центральные электросети
РЭС Кировск</v>
          </cell>
          <cell r="E1110" t="str">
            <v>6 (6.3)</v>
          </cell>
          <cell r="F1110">
            <v>45943.461805555555</v>
          </cell>
          <cell r="I1110">
            <v>1.25</v>
          </cell>
        </row>
        <row r="1111">
          <cell r="B1111" t="str">
            <v>Северные электросети
РЭС Северный</v>
          </cell>
          <cell r="E1111" t="str">
            <v>10 (10.5)</v>
          </cell>
          <cell r="F1111">
            <v>45943.506944444445</v>
          </cell>
          <cell r="I1111">
            <v>4.25</v>
          </cell>
        </row>
        <row r="1112">
          <cell r="B1112" t="str">
            <v>Северные электросети
РЭС Северный</v>
          </cell>
          <cell r="E1112" t="str">
            <v>10 (10.5)</v>
          </cell>
          <cell r="F1112">
            <v>45943.597222222219</v>
          </cell>
          <cell r="I1112">
            <v>4.03</v>
          </cell>
        </row>
        <row r="1113">
          <cell r="B1113" t="str">
            <v>Пригородные электросети
РЭС Всеволожск</v>
          </cell>
          <cell r="E1113" t="str">
            <v>10 (10.5)</v>
          </cell>
          <cell r="F1113">
            <v>45943.630555555559</v>
          </cell>
          <cell r="I1113">
            <v>3.0999999999767169</v>
          </cell>
        </row>
        <row r="1114">
          <cell r="B1114" t="str">
            <v>Пригородные электросети
РЭС Всеволожск</v>
          </cell>
          <cell r="E1114" t="str">
            <v>10 (10.5)</v>
          </cell>
          <cell r="F1114">
            <v>45943.630555555559</v>
          </cell>
          <cell r="I1114">
            <v>3.0999999999767169</v>
          </cell>
        </row>
        <row r="1115">
          <cell r="B1115" t="str">
            <v>Северные электросети
РЭС Выборг</v>
          </cell>
          <cell r="E1115">
            <v>0.38</v>
          </cell>
          <cell r="F1115">
            <v>45944.305555555555</v>
          </cell>
          <cell r="I1115">
            <v>4.83</v>
          </cell>
        </row>
        <row r="1116">
          <cell r="B1116" t="str">
            <v>Северные электросети
РЭС Выборг</v>
          </cell>
          <cell r="E1116" t="str">
            <v>10 (10.5)</v>
          </cell>
          <cell r="F1116">
            <v>45944.498611111114</v>
          </cell>
          <cell r="I1116">
            <v>1.1200000000000001</v>
          </cell>
        </row>
        <row r="1117">
          <cell r="B1117" t="str">
            <v>Южные электросети
РЭС Гатчина</v>
          </cell>
          <cell r="E1117" t="str">
            <v>6 (6.3)</v>
          </cell>
          <cell r="F1117">
            <v>45944.565972222219</v>
          </cell>
          <cell r="I1117">
            <v>0.88</v>
          </cell>
        </row>
        <row r="1118">
          <cell r="B1118" t="str">
            <v>Центральные электросети
РЭС Кировск</v>
          </cell>
          <cell r="E1118" t="str">
            <v>6 (6.3)</v>
          </cell>
          <cell r="F1118">
            <v>45944.62777777778</v>
          </cell>
          <cell r="I1118">
            <v>1.47</v>
          </cell>
        </row>
        <row r="1119">
          <cell r="B1119" t="str">
            <v>Северные электросети
РЭС Выборг</v>
          </cell>
          <cell r="E1119" t="str">
            <v>10 (10.5)</v>
          </cell>
          <cell r="F1119">
            <v>45944.700694444444</v>
          </cell>
          <cell r="I1119">
            <v>2.2799999999999998</v>
          </cell>
        </row>
        <row r="1120">
          <cell r="B1120" t="str">
            <v>Западные электросети
РЭС С.Бор</v>
          </cell>
          <cell r="E1120" t="str">
            <v>10 (10.5)</v>
          </cell>
          <cell r="F1120">
            <v>45944.826388888891</v>
          </cell>
          <cell r="I1120">
            <v>1.45</v>
          </cell>
        </row>
        <row r="1121">
          <cell r="B1121" t="str">
            <v>Центральные электросети
РЭС Кировск</v>
          </cell>
          <cell r="E1121" t="str">
            <v>10 (10.5)</v>
          </cell>
          <cell r="F1121">
            <v>45945.311111111114</v>
          </cell>
          <cell r="I1121">
            <v>8.7799999999999994</v>
          </cell>
        </row>
        <row r="1122">
          <cell r="B1122" t="str">
            <v>Центральные электросети
РЭС Отрадное</v>
          </cell>
          <cell r="E1122" t="str">
            <v>10 (10.5)</v>
          </cell>
          <cell r="F1122">
            <v>45945.500694444447</v>
          </cell>
          <cell r="I1122">
            <v>1.92</v>
          </cell>
        </row>
        <row r="1123">
          <cell r="B1123" t="str">
            <v>Восточные электросети
РЭС Волхов</v>
          </cell>
          <cell r="E1123" t="str">
            <v>10 (10.5)</v>
          </cell>
          <cell r="F1123">
            <v>45946.225694444445</v>
          </cell>
          <cell r="I1123">
            <v>6.58</v>
          </cell>
        </row>
        <row r="1124">
          <cell r="B1124" t="str">
            <v>Восточные электросети
РЭС Бокситогорск</v>
          </cell>
          <cell r="E1124">
            <v>0.38</v>
          </cell>
          <cell r="F1124">
            <v>45946.4375</v>
          </cell>
          <cell r="I1124">
            <v>0</v>
          </cell>
        </row>
        <row r="1125">
          <cell r="B1125" t="str">
            <v>Западные электросети
РЭС С.Бор</v>
          </cell>
          <cell r="E1125" t="str">
            <v>10 (10.5)</v>
          </cell>
          <cell r="F1125">
            <v>45946.4375</v>
          </cell>
          <cell r="I1125">
            <v>3.5</v>
          </cell>
        </row>
        <row r="1126">
          <cell r="B1126" t="str">
            <v>Восточные электросети
РЭС Волхов</v>
          </cell>
          <cell r="E1126" t="str">
            <v>10 (10.5)</v>
          </cell>
          <cell r="F1126">
            <v>45947.052083333336</v>
          </cell>
          <cell r="I1126">
            <v>0.92</v>
          </cell>
        </row>
        <row r="1127">
          <cell r="B1127" t="str">
            <v>Пригородные электросети
РЭС Сертолово</v>
          </cell>
          <cell r="E1127" t="str">
            <v>10 (10.5)</v>
          </cell>
          <cell r="F1127">
            <v>45947.75</v>
          </cell>
          <cell r="I1127">
            <v>1.23</v>
          </cell>
        </row>
        <row r="1128">
          <cell r="B1128" t="str">
            <v>Южные электросети
РЭС Гатчина</v>
          </cell>
          <cell r="E1128" t="str">
            <v>6 (6.3)</v>
          </cell>
          <cell r="F1128">
            <v>45948.338194444441</v>
          </cell>
          <cell r="I1128">
            <v>3.52</v>
          </cell>
        </row>
        <row r="1129">
          <cell r="B1129" t="str">
            <v>Западные электросети
РЭС С.Бор</v>
          </cell>
          <cell r="E1129" t="str">
            <v>10 (10.5)</v>
          </cell>
          <cell r="F1129">
            <v>45948.347222222219</v>
          </cell>
          <cell r="I1129">
            <v>3.33</v>
          </cell>
        </row>
        <row r="1130">
          <cell r="B1130" t="str">
            <v>Восточные электросети
РЭС Тихвин</v>
          </cell>
          <cell r="E1130" t="str">
            <v>10 (10.5)</v>
          </cell>
          <cell r="F1130">
            <v>45948.597222222219</v>
          </cell>
          <cell r="I1130">
            <v>0.57999999999999996</v>
          </cell>
        </row>
        <row r="1131">
          <cell r="B1131" t="str">
            <v>Центральные электросети
РЭС Тосно</v>
          </cell>
          <cell r="E1131" t="str">
            <v>10 (10.5)</v>
          </cell>
          <cell r="F1131">
            <v>45950.069444444445</v>
          </cell>
          <cell r="I1131">
            <v>1.25</v>
          </cell>
        </row>
        <row r="1132">
          <cell r="B1132" t="str">
            <v>Центральные электросети
РЭС Тосно</v>
          </cell>
          <cell r="E1132">
            <v>0.38</v>
          </cell>
          <cell r="F1132">
            <v>45951.427083333336</v>
          </cell>
          <cell r="I1132">
            <v>5.67</v>
          </cell>
        </row>
        <row r="1133">
          <cell r="B1133" t="str">
            <v>Центральные электросети
РЭС Отрадное</v>
          </cell>
          <cell r="E1133" t="str">
            <v>10 (10.5)</v>
          </cell>
          <cell r="F1133">
            <v>45951.690972222219</v>
          </cell>
          <cell r="I1133">
            <v>1.72</v>
          </cell>
        </row>
        <row r="1134">
          <cell r="B1134" t="str">
            <v>Восточные электросети
РЭС Бокситогорск</v>
          </cell>
          <cell r="E1134" t="str">
            <v>6 (6.3)</v>
          </cell>
          <cell r="F1134">
            <v>45951.870138888888</v>
          </cell>
          <cell r="I1134">
            <v>0.37</v>
          </cell>
        </row>
        <row r="1135">
          <cell r="B1135" t="str">
            <v>Южные электросети
РЭС Гатчина</v>
          </cell>
          <cell r="E1135">
            <v>0.38</v>
          </cell>
          <cell r="F1135">
            <v>45952.459722222222</v>
          </cell>
          <cell r="I1135">
            <v>2.02</v>
          </cell>
        </row>
        <row r="1136">
          <cell r="B1136" t="str">
            <v>Южные электросети
РЭС Оредежский</v>
          </cell>
          <cell r="E1136" t="str">
            <v>6 (6.3)</v>
          </cell>
          <cell r="F1136">
            <v>45952.555555555555</v>
          </cell>
          <cell r="I1136">
            <v>1.4</v>
          </cell>
        </row>
        <row r="1137">
          <cell r="B1137" t="str">
            <v>Северные электросети
РЭС Выборг</v>
          </cell>
          <cell r="E1137" t="str">
            <v>6 (6.3)</v>
          </cell>
          <cell r="F1137">
            <v>45952.652777777781</v>
          </cell>
          <cell r="I1137">
            <v>0.98</v>
          </cell>
        </row>
        <row r="1138">
          <cell r="B1138" t="str">
            <v>Западные электросети
РЭС Кингисепп</v>
          </cell>
          <cell r="E1138" t="str">
            <v>10 (10.5)</v>
          </cell>
          <cell r="F1138">
            <v>45952.711805555555</v>
          </cell>
          <cell r="I1138">
            <v>1.67</v>
          </cell>
        </row>
        <row r="1139">
          <cell r="B1139" t="str">
            <v>Центральные электросети
РЭС Тосно</v>
          </cell>
          <cell r="E1139" t="str">
            <v>10 (10.5)</v>
          </cell>
          <cell r="F1139">
            <v>45953.381944444445</v>
          </cell>
          <cell r="I1139">
            <v>8.73</v>
          </cell>
        </row>
        <row r="1140">
          <cell r="B1140" t="str">
            <v>Восточные электросети
РЭС Волхов</v>
          </cell>
          <cell r="E1140" t="str">
            <v>10 (10.5)</v>
          </cell>
          <cell r="F1140">
            <v>45953.568749999999</v>
          </cell>
          <cell r="I1140">
            <v>1.03</v>
          </cell>
        </row>
        <row r="1141">
          <cell r="B1141" t="str">
            <v>Центральные электросети
РЭС Тосно</v>
          </cell>
          <cell r="E1141" t="str">
            <v>10 (10.5)</v>
          </cell>
          <cell r="F1141">
            <v>45954.045138888891</v>
          </cell>
          <cell r="I1141">
            <v>1.17</v>
          </cell>
        </row>
        <row r="1142">
          <cell r="B1142" t="str">
            <v>Пригородные электросети
РЭС Сертолово</v>
          </cell>
          <cell r="E1142">
            <v>0.38</v>
          </cell>
          <cell r="F1142">
            <v>45954.274305555555</v>
          </cell>
          <cell r="I1142">
            <v>0</v>
          </cell>
        </row>
        <row r="1143">
          <cell r="B1143" t="str">
            <v>Южные электросети
РЭС Луга</v>
          </cell>
          <cell r="E1143" t="str">
            <v>10 (10.5)</v>
          </cell>
          <cell r="F1143">
            <v>45954.402777777781</v>
          </cell>
          <cell r="I1143">
            <v>1</v>
          </cell>
        </row>
        <row r="1144">
          <cell r="B1144" t="str">
            <v>Западные электросети
РЭС Сланцы</v>
          </cell>
          <cell r="E1144" t="str">
            <v>6 (6.3)</v>
          </cell>
          <cell r="F1144">
            <v>45954.513888888891</v>
          </cell>
          <cell r="I1144">
            <v>0.38</v>
          </cell>
        </row>
        <row r="1145">
          <cell r="B1145" t="str">
            <v>Западные электросети
РЭС Волосово</v>
          </cell>
          <cell r="E1145" t="str">
            <v>10 (10.5)</v>
          </cell>
          <cell r="F1145">
            <v>45954.774305555555</v>
          </cell>
          <cell r="I1145">
            <v>0.32</v>
          </cell>
        </row>
        <row r="1146">
          <cell r="B1146" t="str">
            <v>Центральные электросети
РЭС Тосно</v>
          </cell>
          <cell r="E1146" t="str">
            <v>6 (6.3)</v>
          </cell>
          <cell r="F1146">
            <v>45954.787499999999</v>
          </cell>
          <cell r="I1146">
            <v>1.02</v>
          </cell>
        </row>
        <row r="1147">
          <cell r="B1147" t="str">
            <v>Центральные электросети
РЭС Кировск</v>
          </cell>
          <cell r="E1147" t="str">
            <v>6 (6.3)</v>
          </cell>
          <cell r="F1147">
            <v>45954.84375</v>
          </cell>
          <cell r="I1147">
            <v>1.88</v>
          </cell>
        </row>
        <row r="1148">
          <cell r="B1148" t="str">
            <v>Пригородные электросети
РЭС Всеволожск</v>
          </cell>
          <cell r="E1148" t="str">
            <v>10 (10.5)</v>
          </cell>
          <cell r="F1148">
            <v>45955.015972222223</v>
          </cell>
          <cell r="I1148">
            <v>23.98</v>
          </cell>
        </row>
        <row r="1149">
          <cell r="B1149" t="str">
            <v>Пригородные электросети
РЭС Сертолово</v>
          </cell>
          <cell r="E1149" t="str">
            <v>10 (10.5)</v>
          </cell>
          <cell r="F1149">
            <v>45955.270833333336</v>
          </cell>
          <cell r="I1149">
            <v>0.57999999999999996</v>
          </cell>
        </row>
        <row r="1150">
          <cell r="B1150" t="str">
            <v>Центральные электросети
РЭС Кировск</v>
          </cell>
          <cell r="E1150" t="str">
            <v>10 (10.5)</v>
          </cell>
          <cell r="F1150">
            <v>45955.667361111111</v>
          </cell>
          <cell r="I1150">
            <v>0.77</v>
          </cell>
        </row>
        <row r="1151">
          <cell r="B1151" t="str">
            <v>Северные электросети
РЭС Северный</v>
          </cell>
          <cell r="E1151" t="str">
            <v>10 (10.5)</v>
          </cell>
          <cell r="F1151">
            <v>45955.772222222222</v>
          </cell>
          <cell r="I1151">
            <v>2.58</v>
          </cell>
        </row>
        <row r="1152">
          <cell r="B1152" t="str">
            <v>Северные электросети
РЭС Северный</v>
          </cell>
          <cell r="E1152" t="str">
            <v>10 (10.5)</v>
          </cell>
          <cell r="F1152">
            <v>45955.772222222222</v>
          </cell>
          <cell r="I1152">
            <v>5.45</v>
          </cell>
        </row>
        <row r="1153">
          <cell r="B1153" t="str">
            <v>Северные электросети
РЭС Северный</v>
          </cell>
          <cell r="E1153" t="str">
            <v>10 (10.5)</v>
          </cell>
          <cell r="F1153">
            <v>45956.373611111114</v>
          </cell>
          <cell r="I1153">
            <v>2.0299999999999998</v>
          </cell>
        </row>
        <row r="1154">
          <cell r="B1154" t="str">
            <v>Центральные электросети
РЭС Отрадное</v>
          </cell>
          <cell r="E1154" t="str">
            <v>10 (10.5)</v>
          </cell>
          <cell r="F1154">
            <v>45956.732638888891</v>
          </cell>
          <cell r="I1154">
            <v>2.25</v>
          </cell>
        </row>
        <row r="1155">
          <cell r="B1155" t="str">
            <v>Северные электросети
РЭС Рощинский</v>
          </cell>
          <cell r="E1155" t="str">
            <v>10 (10.5)</v>
          </cell>
          <cell r="F1155">
            <v>45957.081250000003</v>
          </cell>
          <cell r="I1155">
            <v>1.58</v>
          </cell>
        </row>
        <row r="1156">
          <cell r="B1156" t="str">
            <v>Центральные электросети
РЭС Кировск</v>
          </cell>
          <cell r="E1156" t="str">
            <v>10 (10.5)</v>
          </cell>
          <cell r="F1156">
            <v>45957.220138888886</v>
          </cell>
          <cell r="I1156">
            <v>1.65</v>
          </cell>
        </row>
        <row r="1157">
          <cell r="B1157" t="str">
            <v>Западные электросети
РЭС С.Бор</v>
          </cell>
          <cell r="E1157" t="str">
            <v>10 (10.5)</v>
          </cell>
          <cell r="F1157">
            <v>45957.302083333336</v>
          </cell>
          <cell r="I1157">
            <v>1.58</v>
          </cell>
        </row>
        <row r="1158">
          <cell r="B1158" t="str">
            <v>Западные электросети
РЭС Кингисепп</v>
          </cell>
          <cell r="E1158" t="str">
            <v>10 (10.5)</v>
          </cell>
          <cell r="F1158">
            <v>45957.347222222219</v>
          </cell>
          <cell r="I1158">
            <v>2.17</v>
          </cell>
        </row>
        <row r="1159">
          <cell r="B1159" t="str">
            <v>Южные электросети
РЭС Оредежский</v>
          </cell>
          <cell r="E1159" t="str">
            <v>6 (6.3)</v>
          </cell>
          <cell r="F1159">
            <v>45957.388888888891</v>
          </cell>
          <cell r="I1159">
            <v>13.57</v>
          </cell>
        </row>
        <row r="1160">
          <cell r="B1160" t="str">
            <v>Южные электросети
РЭС Гатчина</v>
          </cell>
          <cell r="E1160" t="str">
            <v>6 (6.3)</v>
          </cell>
          <cell r="F1160">
            <v>45957.404861111114</v>
          </cell>
          <cell r="I1160">
            <v>3.12</v>
          </cell>
        </row>
        <row r="1161">
          <cell r="B1161" t="str">
            <v>Западные электросети
РЭС С.Бор</v>
          </cell>
          <cell r="E1161" t="str">
            <v>10 (10.5)</v>
          </cell>
          <cell r="F1161">
            <v>45957.451388888891</v>
          </cell>
          <cell r="I1161">
            <v>2.08</v>
          </cell>
        </row>
        <row r="1162">
          <cell r="B1162" t="str">
            <v>Восточные электросети
РЭС Бокситогорск</v>
          </cell>
          <cell r="E1162">
            <v>110</v>
          </cell>
          <cell r="F1162">
            <v>45957.647222222222</v>
          </cell>
          <cell r="I1162">
            <v>1.47</v>
          </cell>
        </row>
        <row r="1163">
          <cell r="B1163" t="str">
            <v>Центральные электросети
РЭС Тосно</v>
          </cell>
          <cell r="E1163" t="str">
            <v>10 (10.5)</v>
          </cell>
          <cell r="F1163">
            <v>45957.692361111112</v>
          </cell>
          <cell r="I1163">
            <v>0.38</v>
          </cell>
        </row>
        <row r="1164">
          <cell r="B1164" t="str">
            <v>Северные электросети
РЭС Рощинский</v>
          </cell>
          <cell r="E1164" t="str">
            <v>10 (10.5)</v>
          </cell>
          <cell r="F1164">
            <v>45957.95416666667</v>
          </cell>
          <cell r="I1164">
            <v>17.920000000000002</v>
          </cell>
        </row>
        <row r="1165">
          <cell r="B1165" t="str">
            <v>Западные электросети
РЭС Волосово</v>
          </cell>
          <cell r="E1165" t="str">
            <v>10 (10.5)</v>
          </cell>
          <cell r="F1165">
            <v>45958.027777777781</v>
          </cell>
          <cell r="I1165">
            <v>3.1</v>
          </cell>
        </row>
        <row r="1166">
          <cell r="B1166" t="str">
            <v>Западные электросети
РЭС С.Бор</v>
          </cell>
          <cell r="E1166" t="str">
            <v>10 (10.5)</v>
          </cell>
          <cell r="F1166">
            <v>45958.140277777777</v>
          </cell>
          <cell r="I1166">
            <v>1.8</v>
          </cell>
        </row>
        <row r="1167">
          <cell r="B1167" t="str">
            <v>Северные электросети
РЭС Южный</v>
          </cell>
          <cell r="E1167" t="str">
            <v>6 (6.3)</v>
          </cell>
          <cell r="F1167">
            <v>45958.190972222219</v>
          </cell>
          <cell r="I1167">
            <v>1.6</v>
          </cell>
        </row>
        <row r="1168">
          <cell r="B1168" t="str">
            <v>Пригородные электросети
РЭС Всеволожск</v>
          </cell>
          <cell r="E1168" t="str">
            <v>10 (10.5)</v>
          </cell>
          <cell r="F1168">
            <v>45958.423611111109</v>
          </cell>
          <cell r="I1168">
            <v>3.37</v>
          </cell>
        </row>
        <row r="1169">
          <cell r="B1169" t="str">
            <v>Пригородные электросети
РЭС Всеволожск</v>
          </cell>
          <cell r="E1169" t="str">
            <v>10 (10.5)</v>
          </cell>
          <cell r="F1169">
            <v>45958.518750000003</v>
          </cell>
          <cell r="I1169">
            <v>3.05</v>
          </cell>
        </row>
        <row r="1170">
          <cell r="B1170" t="str">
            <v>Центральные электросети
РЭС Тосно</v>
          </cell>
          <cell r="E1170">
            <v>0.38</v>
          </cell>
          <cell r="F1170">
            <v>45959.427083333336</v>
          </cell>
          <cell r="I1170">
            <v>5.58</v>
          </cell>
        </row>
        <row r="1171">
          <cell r="B1171" t="str">
            <v>Северные электросети
РЭС Южный</v>
          </cell>
          <cell r="E1171" t="str">
            <v>10 (10.5)</v>
          </cell>
          <cell r="F1171">
            <v>45959.451388888891</v>
          </cell>
          <cell r="I1171">
            <v>0.23</v>
          </cell>
        </row>
        <row r="1172">
          <cell r="B1172" t="str">
            <v>Пригородные электросети
РЭС Сертолово</v>
          </cell>
          <cell r="E1172">
            <v>0.38</v>
          </cell>
          <cell r="F1172">
            <v>45959.664583333331</v>
          </cell>
          <cell r="I1172">
            <v>3.97</v>
          </cell>
        </row>
        <row r="1173">
          <cell r="B1173" t="str">
            <v>Северные электросети
РЭС Выборг</v>
          </cell>
          <cell r="E1173" t="str">
            <v>6 (6.3)</v>
          </cell>
          <cell r="F1173">
            <v>45960.413194444445</v>
          </cell>
          <cell r="I1173">
            <v>3.37</v>
          </cell>
        </row>
        <row r="1174">
          <cell r="B1174" t="str">
            <v>Центральные электросети
РЭС Тосно</v>
          </cell>
          <cell r="E1174" t="str">
            <v>6 (6.3)</v>
          </cell>
          <cell r="F1174">
            <v>45960.434027777781</v>
          </cell>
          <cell r="I1174">
            <v>3.35</v>
          </cell>
        </row>
        <row r="1175">
          <cell r="B1175" t="str">
            <v>Центральные электросети
РЭС Кировск</v>
          </cell>
          <cell r="E1175" t="str">
            <v>10 (10.5)</v>
          </cell>
          <cell r="F1175">
            <v>45960.961111111108</v>
          </cell>
          <cell r="I1175">
            <v>1.08</v>
          </cell>
        </row>
        <row r="1176">
          <cell r="B1176" t="str">
            <v>Восточные электросети
РЭС Тихвин</v>
          </cell>
          <cell r="E1176" t="str">
            <v>10 (10.5)</v>
          </cell>
          <cell r="F1176">
            <v>45961.395833333336</v>
          </cell>
          <cell r="I1176">
            <v>0.25</v>
          </cell>
        </row>
        <row r="1177">
          <cell r="B1177" t="str">
            <v>Пригородные электросети
РЭС Всеволожск</v>
          </cell>
          <cell r="E1177" t="str">
            <v>10 (10.5)</v>
          </cell>
          <cell r="F1177">
            <v>45962.934027777781</v>
          </cell>
          <cell r="I1177">
            <v>0.68</v>
          </cell>
        </row>
        <row r="1178">
          <cell r="B1178" t="str">
            <v>Пригородные электросети
РЭС Всеволожск</v>
          </cell>
          <cell r="E1178" t="str">
            <v>10 (10.5)</v>
          </cell>
          <cell r="F1178">
            <v>45963.003472222219</v>
          </cell>
          <cell r="I1178">
            <v>0.42</v>
          </cell>
        </row>
        <row r="1179">
          <cell r="B1179" t="str">
            <v>Пригородные электросети
РЭС Всеволожск</v>
          </cell>
          <cell r="E1179">
            <v>0.38</v>
          </cell>
          <cell r="F1179">
            <v>45963.440972222219</v>
          </cell>
          <cell r="I1179">
            <v>0</v>
          </cell>
        </row>
        <row r="1180">
          <cell r="B1180" t="str">
            <v>Западные электросети
РЭС С.Бор</v>
          </cell>
          <cell r="E1180" t="str">
            <v>10 (10.5)</v>
          </cell>
          <cell r="F1180">
            <v>45963.541666666664</v>
          </cell>
          <cell r="I1180">
            <v>3.75</v>
          </cell>
        </row>
        <row r="1181">
          <cell r="B1181" t="str">
            <v>Южные электросети
РЭС Оредежский</v>
          </cell>
          <cell r="E1181" t="str">
            <v>6 (6.3)</v>
          </cell>
          <cell r="F1181">
            <v>45963.968055555553</v>
          </cell>
          <cell r="I1181">
            <v>0.92</v>
          </cell>
        </row>
        <row r="1182">
          <cell r="B1182" t="str">
            <v>Восточные электросети
РЭС Волхов</v>
          </cell>
          <cell r="E1182" t="str">
            <v>10 (10.5)</v>
          </cell>
          <cell r="F1182">
            <v>45964.159722222219</v>
          </cell>
          <cell r="I1182">
            <v>0.83</v>
          </cell>
        </row>
        <row r="1183">
          <cell r="B1183" t="str">
            <v>Южные электросети
РЭС Гатчина</v>
          </cell>
          <cell r="E1183" t="str">
            <v>6 (6.3)</v>
          </cell>
          <cell r="F1183">
            <v>45964.467361111114</v>
          </cell>
          <cell r="I1183">
            <v>2.27</v>
          </cell>
        </row>
        <row r="1184">
          <cell r="B1184" t="str">
            <v>Южные электросети
РЭС Гатчина</v>
          </cell>
          <cell r="E1184" t="str">
            <v>10 (10.5)</v>
          </cell>
          <cell r="F1184">
            <v>45964.467361111114</v>
          </cell>
          <cell r="I1184">
            <v>1.25</v>
          </cell>
        </row>
        <row r="1185">
          <cell r="B1185" t="str">
            <v>Центральные электросети
РЭС Отрадное</v>
          </cell>
          <cell r="E1185" t="str">
            <v>10 (10.5)</v>
          </cell>
          <cell r="F1185">
            <v>45964.796527777777</v>
          </cell>
          <cell r="I1185">
            <v>0.8</v>
          </cell>
        </row>
        <row r="1186">
          <cell r="B1186" t="str">
            <v>Западные электросети
РЭС С.Бор</v>
          </cell>
          <cell r="E1186" t="str">
            <v>10 (10.5)</v>
          </cell>
          <cell r="F1186">
            <v>45965.069444444445</v>
          </cell>
          <cell r="I1186">
            <v>2.33</v>
          </cell>
        </row>
        <row r="1187">
          <cell r="B1187" t="str">
            <v>Центральные электросети
РЭС Тосно</v>
          </cell>
          <cell r="E1187" t="str">
            <v>10 (10.5)</v>
          </cell>
          <cell r="F1187">
            <v>45965.5</v>
          </cell>
          <cell r="I1187">
            <v>1.9</v>
          </cell>
        </row>
        <row r="1188">
          <cell r="B1188" t="str">
            <v>Пригородные электросети
РЭС Сертолово</v>
          </cell>
          <cell r="E1188" t="str">
            <v>10 (10.5)</v>
          </cell>
          <cell r="F1188">
            <v>45966.149305555555</v>
          </cell>
          <cell r="I1188">
            <v>10.63</v>
          </cell>
        </row>
        <row r="1189">
          <cell r="B1189" t="str">
            <v>Восточные электросети
РЭС Подпорожье</v>
          </cell>
          <cell r="E1189" t="str">
            <v>10 (10.5)</v>
          </cell>
          <cell r="F1189">
            <v>45966.496527777781</v>
          </cell>
          <cell r="I1189">
            <v>0.53</v>
          </cell>
        </row>
        <row r="1190">
          <cell r="B1190" t="str">
            <v>Пригородные электросети
РЭС Сертолово</v>
          </cell>
          <cell r="E1190" t="str">
            <v>10 (10.5)</v>
          </cell>
          <cell r="F1190">
            <v>45966.513888888891</v>
          </cell>
          <cell r="I1190">
            <v>0.27</v>
          </cell>
        </row>
        <row r="1191">
          <cell r="B1191" t="str">
            <v>Северные электросети
РЭС Рощинский</v>
          </cell>
          <cell r="E1191" t="str">
            <v>10 (10.5)</v>
          </cell>
          <cell r="F1191">
            <v>45966.555555555555</v>
          </cell>
          <cell r="I1191">
            <v>4.75</v>
          </cell>
        </row>
        <row r="1192">
          <cell r="B1192" t="str">
            <v>Западные электросети
РЭС Сланцы</v>
          </cell>
          <cell r="E1192" t="str">
            <v>6 (6.3)</v>
          </cell>
          <cell r="F1192">
            <v>45967.124305555553</v>
          </cell>
          <cell r="I1192">
            <v>2.88</v>
          </cell>
        </row>
        <row r="1193">
          <cell r="B1193" t="str">
            <v>Северные электросети
РЭС Выборг</v>
          </cell>
          <cell r="E1193">
            <v>0.38</v>
          </cell>
          <cell r="F1193">
            <v>45967.274305555555</v>
          </cell>
          <cell r="I1193">
            <v>9.75</v>
          </cell>
        </row>
        <row r="1194">
          <cell r="B1194" t="str">
            <v>Центральные электросети
РЭС Кировск</v>
          </cell>
          <cell r="E1194">
            <v>0.38</v>
          </cell>
          <cell r="F1194">
            <v>45967.493750000001</v>
          </cell>
          <cell r="I1194">
            <v>5.82</v>
          </cell>
        </row>
        <row r="1195">
          <cell r="B1195" t="str">
            <v>Центральные электросети
РЭС Кировск</v>
          </cell>
          <cell r="E1195" t="str">
            <v>6 (6.3)</v>
          </cell>
          <cell r="F1195">
            <v>45967.885416666664</v>
          </cell>
          <cell r="I1195">
            <v>0.17</v>
          </cell>
        </row>
        <row r="1196">
          <cell r="B1196" t="str">
            <v>Северные электросети
РЭС Выборг</v>
          </cell>
          <cell r="E1196" t="str">
            <v>10 (10.5)</v>
          </cell>
          <cell r="F1196">
            <v>45967.979166666664</v>
          </cell>
          <cell r="I1196">
            <v>1.67</v>
          </cell>
        </row>
        <row r="1197">
          <cell r="B1197" t="str">
            <v>Северные электросети
РЭС Выборг</v>
          </cell>
          <cell r="E1197" t="str">
            <v>10 (10.5)</v>
          </cell>
          <cell r="F1197">
            <v>45967.979166666664</v>
          </cell>
          <cell r="I1197">
            <v>1.58</v>
          </cell>
        </row>
        <row r="1198">
          <cell r="B1198" t="str">
            <v>Западные электросети
РЭС Кингисепп</v>
          </cell>
          <cell r="E1198" t="str">
            <v>10 (10.5)</v>
          </cell>
          <cell r="F1198">
            <v>45968.396527777775</v>
          </cell>
          <cell r="I1198">
            <v>3.5</v>
          </cell>
        </row>
        <row r="1199">
          <cell r="B1199" t="str">
            <v>Западные электросети
РЭС С.Бор</v>
          </cell>
          <cell r="E1199" t="str">
            <v>10 (10.5)</v>
          </cell>
          <cell r="F1199">
            <v>45968.513888888891</v>
          </cell>
          <cell r="I1199">
            <v>0.17</v>
          </cell>
        </row>
        <row r="1200">
          <cell r="B1200" t="str">
            <v>Пригородные электросети
РЭС Всеволожск</v>
          </cell>
          <cell r="E1200" t="str">
            <v>10 (10.5)</v>
          </cell>
          <cell r="F1200">
            <v>45969.554166666669</v>
          </cell>
          <cell r="I1200">
            <v>1.67</v>
          </cell>
        </row>
        <row r="1201">
          <cell r="B1201" t="str">
            <v>Западные электросети
РЭС Сланцы</v>
          </cell>
          <cell r="E1201" t="str">
            <v>6 (6.3)</v>
          </cell>
          <cell r="F1201">
            <v>45970.222222222219</v>
          </cell>
          <cell r="I1201">
            <v>3.03</v>
          </cell>
        </row>
        <row r="1202">
          <cell r="B1202" t="str">
            <v>Пригородные электросети
РЭС Сертолово</v>
          </cell>
          <cell r="E1202" t="str">
            <v>10 (10.5)</v>
          </cell>
          <cell r="F1202">
            <v>45971.100694444445</v>
          </cell>
          <cell r="I1202">
            <v>1.83</v>
          </cell>
        </row>
        <row r="1203">
          <cell r="B1203" t="str">
            <v>Западные электросети
РЭС С.Бор</v>
          </cell>
          <cell r="E1203" t="str">
            <v>10 (10.5)</v>
          </cell>
          <cell r="F1203">
            <v>45971.460416666669</v>
          </cell>
          <cell r="I1203">
            <v>0.15</v>
          </cell>
        </row>
        <row r="1204">
          <cell r="B1204" t="str">
            <v>Западные электросети
РЭС Волосово</v>
          </cell>
          <cell r="E1204" t="str">
            <v>10 (10.5)</v>
          </cell>
          <cell r="F1204">
            <v>45971.75</v>
          </cell>
          <cell r="I1204">
            <v>0.57999999999999996</v>
          </cell>
        </row>
        <row r="1205">
          <cell r="B1205" t="str">
            <v>Западные электросети
РЭС Волосово</v>
          </cell>
          <cell r="E1205" t="str">
            <v>10 (10.5)</v>
          </cell>
          <cell r="F1205">
            <v>45971.75</v>
          </cell>
          <cell r="I1205">
            <v>0.57999999999999996</v>
          </cell>
        </row>
        <row r="1206">
          <cell r="B1206" t="str">
            <v>Южные электросети
РЭС Гатчина</v>
          </cell>
          <cell r="E1206" t="str">
            <v>6 (6.3)</v>
          </cell>
          <cell r="F1206">
            <v>45972.55</v>
          </cell>
          <cell r="I1206">
            <v>1.8</v>
          </cell>
        </row>
        <row r="1207">
          <cell r="B1207" t="str">
            <v>Северные электросети
РЭС Рощинский</v>
          </cell>
          <cell r="E1207" t="str">
            <v>10 (10.5)</v>
          </cell>
          <cell r="F1207">
            <v>45972.583333333336</v>
          </cell>
          <cell r="I1207">
            <v>3.13</v>
          </cell>
        </row>
        <row r="1208">
          <cell r="B1208" t="str">
            <v>Пригородные электросети
РЭС Сертолово</v>
          </cell>
          <cell r="E1208" t="str">
            <v>10 (10.5)</v>
          </cell>
          <cell r="F1208">
            <v>45972.649305555555</v>
          </cell>
          <cell r="I1208">
            <v>5.58</v>
          </cell>
        </row>
        <row r="1209">
          <cell r="B1209" t="str">
            <v>Южные электросети
РЭС Гатчина</v>
          </cell>
          <cell r="E1209" t="str">
            <v>6 (6.3)</v>
          </cell>
          <cell r="F1209">
            <v>45972.720138888886</v>
          </cell>
          <cell r="I1209">
            <v>0.9</v>
          </cell>
        </row>
        <row r="1210">
          <cell r="B1210" t="str">
            <v>Северные электросети
РЭС Южный</v>
          </cell>
          <cell r="E1210" t="str">
            <v>10 (10.5)</v>
          </cell>
          <cell r="F1210">
            <v>45972.729166666664</v>
          </cell>
          <cell r="I1210">
            <v>3.25</v>
          </cell>
        </row>
        <row r="1211">
          <cell r="B1211" t="str">
            <v>Южные электросети
РЭС Гатчина</v>
          </cell>
          <cell r="E1211" t="str">
            <v>6 (6.3)</v>
          </cell>
          <cell r="F1211">
            <v>45972.758333333331</v>
          </cell>
          <cell r="I1211">
            <v>6.8</v>
          </cell>
        </row>
        <row r="1212">
          <cell r="B1212" t="str">
            <v>Северные электросети
РЭС Выборг</v>
          </cell>
          <cell r="E1212" t="str">
            <v>10 (10.5)</v>
          </cell>
          <cell r="F1212">
            <v>45974.4375</v>
          </cell>
          <cell r="I1212">
            <v>8.58</v>
          </cell>
        </row>
        <row r="1213">
          <cell r="B1213" t="str">
            <v>Южные электросети
РЭС Луга</v>
          </cell>
          <cell r="E1213" t="str">
            <v>10 (10.5)</v>
          </cell>
          <cell r="F1213">
            <v>45974.548611111109</v>
          </cell>
          <cell r="I1213">
            <v>1.57</v>
          </cell>
        </row>
        <row r="1214">
          <cell r="B1214" t="str">
            <v>Пригородные электросети
РЭС Сертолово</v>
          </cell>
          <cell r="E1214" t="str">
            <v>10 (10.5)</v>
          </cell>
          <cell r="F1214">
            <v>45974.683333333334</v>
          </cell>
          <cell r="I1214">
            <v>5.43</v>
          </cell>
        </row>
        <row r="1215">
          <cell r="B1215" t="str">
            <v>Пригородные электросети
РЭС Сертолово</v>
          </cell>
          <cell r="E1215" t="str">
            <v>10 (10.5)</v>
          </cell>
          <cell r="F1215">
            <v>45974.749305555553</v>
          </cell>
          <cell r="I1215">
            <v>0.13</v>
          </cell>
        </row>
        <row r="1216">
          <cell r="B1216" t="str">
            <v>Северные электросети
РЭС Северный</v>
          </cell>
          <cell r="E1216">
            <v>0.38</v>
          </cell>
          <cell r="F1216">
            <v>45974.866666666669</v>
          </cell>
          <cell r="I1216">
            <v>2.4500000000000002</v>
          </cell>
        </row>
        <row r="1217">
          <cell r="B1217" t="str">
            <v>Пригородные электросети
РЭС Сертолово</v>
          </cell>
          <cell r="E1217" t="str">
            <v>10 (10.5)</v>
          </cell>
          <cell r="F1217">
            <v>45974.875</v>
          </cell>
          <cell r="I1217">
            <v>0.05</v>
          </cell>
        </row>
        <row r="1218">
          <cell r="B1218" t="str">
            <v>Северные электросети
РЭС Рощинский</v>
          </cell>
          <cell r="E1218" t="str">
            <v>10 (10.5)</v>
          </cell>
          <cell r="F1218">
            <v>45974.904166666667</v>
          </cell>
          <cell r="I1218">
            <v>6.57</v>
          </cell>
        </row>
        <row r="1219">
          <cell r="B1219" t="str">
            <v>Северные электросети
РЭС Северный</v>
          </cell>
          <cell r="E1219">
            <v>0.38</v>
          </cell>
          <cell r="F1219">
            <v>45974.97152777778</v>
          </cell>
          <cell r="I1219">
            <v>0.5</v>
          </cell>
        </row>
        <row r="1220">
          <cell r="B1220" t="str">
            <v>Южные электросети
РЭС Луга</v>
          </cell>
          <cell r="E1220" t="str">
            <v>10 (10.5)</v>
          </cell>
          <cell r="F1220">
            <v>45975.0625</v>
          </cell>
          <cell r="I1220">
            <v>1.33</v>
          </cell>
        </row>
        <row r="1221">
          <cell r="B1221" t="str">
            <v>Пригородные электросети
РЭС Сертолово</v>
          </cell>
          <cell r="E1221" t="str">
            <v>10 (10.5)</v>
          </cell>
          <cell r="F1221">
            <v>45975.143750000003</v>
          </cell>
          <cell r="I1221">
            <v>2.08</v>
          </cell>
        </row>
        <row r="1222">
          <cell r="B1222" t="str">
            <v>Северные электросети
РЭС Рощинский</v>
          </cell>
          <cell r="E1222" t="str">
            <v>10 (10.5)</v>
          </cell>
          <cell r="F1222">
            <v>45975.211805555555</v>
          </cell>
          <cell r="I1222">
            <v>10.57</v>
          </cell>
        </row>
        <row r="1223">
          <cell r="B1223" t="str">
            <v>Северные электросети
РЭС Южный</v>
          </cell>
          <cell r="E1223" t="str">
            <v>10 (10.5)</v>
          </cell>
          <cell r="F1223">
            <v>45975.447222222225</v>
          </cell>
          <cell r="I1223">
            <v>1.77</v>
          </cell>
        </row>
        <row r="1224">
          <cell r="B1224" t="str">
            <v>Центральные электросети
РЭС Тосно</v>
          </cell>
          <cell r="E1224" t="str">
            <v>10 (10.5)</v>
          </cell>
          <cell r="F1224">
            <v>45975.743055555555</v>
          </cell>
          <cell r="I1224">
            <v>4.4800000000000004</v>
          </cell>
        </row>
        <row r="1225">
          <cell r="B1225" t="str">
            <v>Западные электросети
РЭС С.Бор</v>
          </cell>
          <cell r="E1225" t="str">
            <v>10 (10.5)</v>
          </cell>
          <cell r="F1225">
            <v>45976.121527777781</v>
          </cell>
          <cell r="I1225">
            <v>7.75</v>
          </cell>
        </row>
        <row r="1226">
          <cell r="B1226" t="str">
            <v>Южные электросети
РЭС Гатчина</v>
          </cell>
          <cell r="E1226">
            <v>0.38</v>
          </cell>
          <cell r="F1226">
            <v>45976.583333333336</v>
          </cell>
          <cell r="I1226">
            <v>0.5</v>
          </cell>
        </row>
        <row r="1227">
          <cell r="B1227" t="str">
            <v>Центральные электросети
РЭС Отрадное</v>
          </cell>
          <cell r="E1227" t="str">
            <v>10 (10.5)</v>
          </cell>
          <cell r="F1227">
            <v>45976.96875</v>
          </cell>
          <cell r="I1227">
            <v>1.88</v>
          </cell>
        </row>
        <row r="1228">
          <cell r="B1228" t="str">
            <v>Западные электросети
РЭС С.Бор</v>
          </cell>
          <cell r="E1228" t="str">
            <v>10 (10.5)</v>
          </cell>
          <cell r="F1228">
            <v>45977.136805555558</v>
          </cell>
          <cell r="I1228">
            <v>1.38</v>
          </cell>
        </row>
        <row r="1229">
          <cell r="B1229" t="str">
            <v>Северные электросети
РЭС Рощинский</v>
          </cell>
          <cell r="E1229" t="str">
            <v>10 (10.5)</v>
          </cell>
          <cell r="F1229">
            <v>45977.364583333336</v>
          </cell>
          <cell r="I1229">
            <v>4.43</v>
          </cell>
        </row>
        <row r="1230">
          <cell r="B1230" t="str">
            <v>Северные электросети
РЭС Рощинский</v>
          </cell>
          <cell r="E1230" t="str">
            <v>10 (10.5)</v>
          </cell>
          <cell r="F1230">
            <v>45977.375</v>
          </cell>
          <cell r="I1230">
            <v>2.2799999999999998</v>
          </cell>
        </row>
        <row r="1231">
          <cell r="B1231" t="str">
            <v>Центральные электросети
РЭС Кировск</v>
          </cell>
          <cell r="E1231" t="str">
            <v>10 (10.5)</v>
          </cell>
          <cell r="F1231">
            <v>45977.402777777781</v>
          </cell>
          <cell r="I1231">
            <v>1.28</v>
          </cell>
        </row>
        <row r="1232">
          <cell r="B1232" t="str">
            <v>Северные электросети
РЭС Рощинский</v>
          </cell>
          <cell r="E1232" t="str">
            <v>10 (10.5)</v>
          </cell>
          <cell r="F1232">
            <v>45977.472916666666</v>
          </cell>
          <cell r="I1232">
            <v>5.45</v>
          </cell>
        </row>
        <row r="1233">
          <cell r="B1233" t="str">
            <v>Центральные электросети
РЭС Кировск</v>
          </cell>
          <cell r="E1233" t="str">
            <v>10 (10.5)</v>
          </cell>
          <cell r="F1233">
            <v>45977.611111111109</v>
          </cell>
          <cell r="I1233">
            <v>1.25</v>
          </cell>
        </row>
        <row r="1234">
          <cell r="B1234" t="str">
            <v>Северные электросети
РЭС Выборг</v>
          </cell>
          <cell r="E1234">
            <v>0.38</v>
          </cell>
          <cell r="F1234">
            <v>45977.676388888889</v>
          </cell>
          <cell r="I1234">
            <v>3.02</v>
          </cell>
        </row>
        <row r="1235">
          <cell r="B1235" t="str">
            <v>Северные электросети
РЭС Рощинский</v>
          </cell>
          <cell r="E1235" t="str">
            <v>10 (10.5)</v>
          </cell>
          <cell r="F1235">
            <v>45977.738888888889</v>
          </cell>
          <cell r="I1235">
            <v>6.08</v>
          </cell>
        </row>
        <row r="1236">
          <cell r="B1236" t="str">
            <v>Центральные электросети
РЭС Кировск</v>
          </cell>
          <cell r="E1236" t="str">
            <v>6 (6.3)</v>
          </cell>
          <cell r="F1236">
            <v>45977.975694444445</v>
          </cell>
          <cell r="I1236">
            <v>0.38</v>
          </cell>
        </row>
        <row r="1237">
          <cell r="B1237" t="str">
            <v>Северные электросети
РЭС Выборг</v>
          </cell>
          <cell r="E1237">
            <v>0.38</v>
          </cell>
          <cell r="F1237">
            <v>45978.006944444445</v>
          </cell>
          <cell r="I1237">
            <v>1.75</v>
          </cell>
        </row>
        <row r="1238">
          <cell r="B1238" t="str">
            <v>Северные электросети
РЭС Выборг</v>
          </cell>
          <cell r="E1238" t="str">
            <v>10 (10.5)</v>
          </cell>
          <cell r="F1238">
            <v>45978.156944444447</v>
          </cell>
          <cell r="I1238">
            <v>7.48</v>
          </cell>
        </row>
        <row r="1239">
          <cell r="B1239" t="str">
            <v>Северные электросети
РЭС Выборг</v>
          </cell>
          <cell r="E1239" t="str">
            <v>10 (10.5)</v>
          </cell>
          <cell r="F1239">
            <v>45978.156944444447</v>
          </cell>
          <cell r="I1239">
            <v>14.05</v>
          </cell>
        </row>
        <row r="1240">
          <cell r="B1240" t="str">
            <v>Пригородные электросети
РЭС Всеволожск</v>
          </cell>
          <cell r="E1240">
            <v>0.38</v>
          </cell>
          <cell r="F1240">
            <v>45978.513888888891</v>
          </cell>
          <cell r="I1240">
            <v>6.78</v>
          </cell>
        </row>
        <row r="1241">
          <cell r="B1241" t="str">
            <v>Южные электросети
РЭС Гатчина</v>
          </cell>
          <cell r="E1241" t="str">
            <v>6 (6.3)</v>
          </cell>
          <cell r="F1241">
            <v>45978.947222222225</v>
          </cell>
          <cell r="I1241">
            <v>0.52</v>
          </cell>
        </row>
        <row r="1242">
          <cell r="B1242" t="str">
            <v>Северные электросети
РЭС Рощинский</v>
          </cell>
          <cell r="E1242" t="str">
            <v>10 (10.5)</v>
          </cell>
          <cell r="F1242">
            <v>45979.073611111111</v>
          </cell>
          <cell r="I1242">
            <v>1.22</v>
          </cell>
        </row>
        <row r="1243">
          <cell r="B1243" t="str">
            <v>Пригородные электросети
РЭС Всеволожск</v>
          </cell>
          <cell r="E1243" t="str">
            <v>10 (10.5)</v>
          </cell>
          <cell r="F1243">
            <v>45979.590277777781</v>
          </cell>
          <cell r="I1243">
            <v>1.83</v>
          </cell>
        </row>
        <row r="1244">
          <cell r="B1244" t="str">
            <v>Восточные электросети
РЭС Бокситогорск</v>
          </cell>
          <cell r="E1244" t="str">
            <v>6 (6.3)</v>
          </cell>
          <cell r="F1244">
            <v>45980.01458333333</v>
          </cell>
          <cell r="I1244">
            <v>0.88</v>
          </cell>
        </row>
        <row r="1245">
          <cell r="B1245" t="str">
            <v>Западные электросети
РЭС С.Бор</v>
          </cell>
          <cell r="E1245" t="str">
            <v>10 (10.5)</v>
          </cell>
          <cell r="F1245">
            <v>45980.194444444445</v>
          </cell>
          <cell r="I1245">
            <v>2</v>
          </cell>
        </row>
        <row r="1246">
          <cell r="B1246" t="str">
            <v>Южные электросети
РЭС Гатчина</v>
          </cell>
          <cell r="E1246" t="str">
            <v>6 (6.3)</v>
          </cell>
          <cell r="F1246">
            <v>45980.409722222219</v>
          </cell>
          <cell r="I1246">
            <v>3.25</v>
          </cell>
        </row>
        <row r="1247">
          <cell r="B1247" t="str">
            <v>Центральные электросети
РЭС Кировск</v>
          </cell>
          <cell r="E1247" t="str">
            <v>6 (6.3)</v>
          </cell>
          <cell r="F1247">
            <v>45980.490972222222</v>
          </cell>
          <cell r="I1247">
            <v>3.4</v>
          </cell>
        </row>
        <row r="1248">
          <cell r="B1248" t="str">
            <v>Северные электросети
РЭС Рощинский</v>
          </cell>
          <cell r="E1248" t="str">
            <v>10 (10.5)</v>
          </cell>
          <cell r="F1248">
            <v>45980.520833333336</v>
          </cell>
          <cell r="I1248">
            <v>5.12</v>
          </cell>
        </row>
        <row r="1249">
          <cell r="B1249" t="str">
            <v>Центральные электросети
РЭС Тосно</v>
          </cell>
          <cell r="E1249" t="str">
            <v>6 (6.3)</v>
          </cell>
          <cell r="F1249">
            <v>45980.701388888891</v>
          </cell>
          <cell r="I1249">
            <v>1.9</v>
          </cell>
        </row>
        <row r="1250">
          <cell r="B1250" t="str">
            <v>Центральные электросети
РЭС Кировск</v>
          </cell>
          <cell r="E1250" t="str">
            <v>6 (6.3)</v>
          </cell>
          <cell r="F1250">
            <v>45980.881249999999</v>
          </cell>
          <cell r="I1250">
            <v>1.72</v>
          </cell>
        </row>
        <row r="1251">
          <cell r="B1251" t="str">
            <v>Западные электросети
РЭС Кингисепп</v>
          </cell>
          <cell r="E1251" t="str">
            <v>10 (10.5)</v>
          </cell>
          <cell r="F1251">
            <v>45981.056250000001</v>
          </cell>
          <cell r="I1251">
            <v>2.37</v>
          </cell>
        </row>
        <row r="1252">
          <cell r="B1252" t="str">
            <v>Центральные электросети
РЭС Кировск</v>
          </cell>
          <cell r="E1252" t="str">
            <v>6 (6.3)</v>
          </cell>
          <cell r="F1252">
            <v>45981.315972222219</v>
          </cell>
          <cell r="I1252">
            <v>4.68</v>
          </cell>
        </row>
        <row r="1253">
          <cell r="B1253" t="str">
            <v>Северные электросети
РЭС Рощинский</v>
          </cell>
          <cell r="E1253" t="str">
            <v>10 (10.5)</v>
          </cell>
          <cell r="F1253">
            <v>45981.6875</v>
          </cell>
          <cell r="I1253">
            <v>2.0299999999999998</v>
          </cell>
        </row>
        <row r="1254">
          <cell r="B1254" t="str">
            <v>Северные электросети
РЭС Рощинский</v>
          </cell>
          <cell r="E1254" t="str">
            <v>10 (10.5)</v>
          </cell>
          <cell r="F1254">
            <v>45981.90625</v>
          </cell>
          <cell r="I1254">
            <v>1.67</v>
          </cell>
        </row>
        <row r="1255">
          <cell r="B1255" t="str">
            <v>Центральные электросети
РЭС Кировск</v>
          </cell>
          <cell r="E1255" t="str">
            <v>10 (10.5)</v>
          </cell>
          <cell r="F1255">
            <v>45982.604166666664</v>
          </cell>
          <cell r="I1255">
            <v>2.1</v>
          </cell>
        </row>
        <row r="1256">
          <cell r="B1256" t="str">
            <v>Центральные электросети
РЭС Тосно</v>
          </cell>
          <cell r="E1256" t="str">
            <v>6 (6.3)</v>
          </cell>
          <cell r="F1256">
            <v>45982.668055555558</v>
          </cell>
          <cell r="I1256">
            <v>11.43</v>
          </cell>
        </row>
        <row r="1257">
          <cell r="B1257" t="str">
            <v>Восточные электросети
РЭС Волхов</v>
          </cell>
          <cell r="E1257" t="str">
            <v>10 (10.5)</v>
          </cell>
          <cell r="F1257">
            <v>45983.003472222219</v>
          </cell>
          <cell r="I1257">
            <v>1.25</v>
          </cell>
        </row>
        <row r="1258">
          <cell r="B1258" t="str">
            <v>Восточные электросети
РЭС Волхов</v>
          </cell>
          <cell r="E1258" t="str">
            <v>10 (10.5)</v>
          </cell>
          <cell r="F1258">
            <v>45983.429166666669</v>
          </cell>
          <cell r="I1258">
            <v>0.8</v>
          </cell>
        </row>
        <row r="1259">
          <cell r="B1259" t="str">
            <v>Центральные электросети
РЭС Тосно</v>
          </cell>
          <cell r="E1259" t="str">
            <v>6 (6.3)</v>
          </cell>
          <cell r="F1259">
            <v>45983.541666666664</v>
          </cell>
          <cell r="I1259">
            <v>3.15</v>
          </cell>
        </row>
        <row r="1260">
          <cell r="B1260" t="str">
            <v>Центральные электросети
РЭС Тосно</v>
          </cell>
          <cell r="E1260" t="str">
            <v>10 (10.5)</v>
          </cell>
          <cell r="F1260">
            <v>45984.069444444445</v>
          </cell>
          <cell r="I1260">
            <v>3.17</v>
          </cell>
        </row>
        <row r="1261">
          <cell r="B1261" t="str">
            <v>Северные электросети
РЭС Выборг</v>
          </cell>
          <cell r="E1261" t="str">
            <v>10 (10.5)</v>
          </cell>
          <cell r="F1261">
            <v>45984.288888888892</v>
          </cell>
          <cell r="I1261">
            <v>2.57</v>
          </cell>
        </row>
        <row r="1262">
          <cell r="B1262" t="str">
            <v>Северные электросети
РЭС Выборг</v>
          </cell>
          <cell r="E1262" t="str">
            <v>10 (10.5)</v>
          </cell>
          <cell r="F1262">
            <v>45984.509027777778</v>
          </cell>
          <cell r="I1262">
            <v>4.7699999999999996</v>
          </cell>
        </row>
        <row r="1263">
          <cell r="B1263" t="str">
            <v>Северные электросети
РЭС Рощинский</v>
          </cell>
          <cell r="E1263" t="str">
            <v>10 (10.5)</v>
          </cell>
          <cell r="F1263">
            <v>45984.711805555555</v>
          </cell>
          <cell r="I1263">
            <v>3.3</v>
          </cell>
        </row>
        <row r="1264">
          <cell r="B1264" t="str">
            <v>Северные электросети
РЭС Выборг</v>
          </cell>
          <cell r="E1264" t="str">
            <v>10 (10.5)</v>
          </cell>
          <cell r="F1264">
            <v>45984.715277777781</v>
          </cell>
          <cell r="I1264">
            <v>2.63</v>
          </cell>
        </row>
        <row r="1265">
          <cell r="B1265" t="str">
            <v>Северные электросети
РЭС Южный</v>
          </cell>
          <cell r="E1265" t="str">
            <v>10 (10.5)</v>
          </cell>
          <cell r="F1265">
            <v>45984.861111111109</v>
          </cell>
          <cell r="I1265">
            <v>1.5</v>
          </cell>
        </row>
        <row r="1266">
          <cell r="B1266" t="str">
            <v>Западные электросети
РЭС Сланцы</v>
          </cell>
          <cell r="E1266" t="str">
            <v>6 (6.3)</v>
          </cell>
          <cell r="F1266">
            <v>45985.385416666664</v>
          </cell>
          <cell r="I1266">
            <v>4.32</v>
          </cell>
        </row>
        <row r="1267">
          <cell r="B1267" t="str">
            <v>Южные электросети
РЭС Гатчина</v>
          </cell>
          <cell r="E1267">
            <v>0.38</v>
          </cell>
          <cell r="F1267">
            <v>45985.481944444444</v>
          </cell>
          <cell r="I1267">
            <v>2.78</v>
          </cell>
        </row>
        <row r="1268">
          <cell r="B1268" t="str">
            <v>Восточные электросети
РЭС Бокситогорск</v>
          </cell>
          <cell r="E1268" t="str">
            <v>10 (10.5)</v>
          </cell>
          <cell r="F1268">
            <v>45985.861111111109</v>
          </cell>
          <cell r="I1268">
            <v>0.53</v>
          </cell>
        </row>
        <row r="1269">
          <cell r="B1269" t="str">
            <v>Западные электросети
РЭС Сланцы</v>
          </cell>
          <cell r="E1269" t="str">
            <v>6 (6.3)</v>
          </cell>
          <cell r="F1269">
            <v>45986.356249999997</v>
          </cell>
          <cell r="I1269">
            <v>6.42</v>
          </cell>
        </row>
        <row r="1270">
          <cell r="B1270" t="str">
            <v>Северные электросети
РЭС Южный</v>
          </cell>
          <cell r="E1270" t="str">
            <v>10 (10.5)</v>
          </cell>
          <cell r="F1270">
            <v>45986.438888888886</v>
          </cell>
          <cell r="I1270">
            <v>6.1</v>
          </cell>
        </row>
        <row r="1271">
          <cell r="B1271" t="str">
            <v>Северные электросети
РЭС Рощинский</v>
          </cell>
          <cell r="E1271" t="str">
            <v>10 (10.5)</v>
          </cell>
          <cell r="F1271">
            <v>45986.586805555555</v>
          </cell>
          <cell r="I1271">
            <v>1.17</v>
          </cell>
        </row>
        <row r="1272">
          <cell r="B1272" t="str">
            <v>Северные электросети
РЭС Выборг</v>
          </cell>
          <cell r="E1272">
            <v>0.38</v>
          </cell>
          <cell r="F1272">
            <v>45986.783333333333</v>
          </cell>
          <cell r="I1272">
            <v>0.32</v>
          </cell>
        </row>
        <row r="1273">
          <cell r="B1273" t="str">
            <v>Восточные электросети
РЭС Волхов</v>
          </cell>
          <cell r="E1273" t="str">
            <v>10 (10.5)</v>
          </cell>
          <cell r="F1273">
            <v>45987.142361111109</v>
          </cell>
          <cell r="I1273">
            <v>1.58</v>
          </cell>
        </row>
        <row r="1274">
          <cell r="B1274" t="str">
            <v>Южные электросети
РЭС Оредежский</v>
          </cell>
          <cell r="E1274" t="str">
            <v>10 (10.5)</v>
          </cell>
          <cell r="F1274">
            <v>45987.486805555556</v>
          </cell>
          <cell r="I1274">
            <v>6.08</v>
          </cell>
        </row>
        <row r="1275">
          <cell r="B1275" t="str">
            <v>Западные электросети
РЭС С.Бор</v>
          </cell>
          <cell r="E1275" t="str">
            <v>10 (10.5)</v>
          </cell>
          <cell r="F1275">
            <v>45988.454861111109</v>
          </cell>
          <cell r="I1275">
            <v>6.25</v>
          </cell>
        </row>
        <row r="1276">
          <cell r="B1276" t="str">
            <v>Северные электросети
РЭС Южный</v>
          </cell>
          <cell r="E1276" t="str">
            <v>10 (10.5)</v>
          </cell>
          <cell r="F1276">
            <v>45988.961111111108</v>
          </cell>
          <cell r="I1276">
            <v>13.67</v>
          </cell>
        </row>
        <row r="1277">
          <cell r="B1277" t="str">
            <v>Северные электросети
РЭС Северный</v>
          </cell>
          <cell r="E1277" t="str">
            <v>10 (10.5)</v>
          </cell>
          <cell r="F1277">
            <v>45989.468055555553</v>
          </cell>
          <cell r="I1277">
            <v>3.93</v>
          </cell>
        </row>
        <row r="1278">
          <cell r="B1278" t="str">
            <v>Восточные электросети
РЭС Подпорожье</v>
          </cell>
          <cell r="E1278" t="str">
            <v>10 (10.5)</v>
          </cell>
          <cell r="F1278">
            <v>45989.502083333333</v>
          </cell>
          <cell r="I1278">
            <v>0</v>
          </cell>
        </row>
        <row r="1279">
          <cell r="B1279" t="str">
            <v>Западные электросети
РЭС Волосово</v>
          </cell>
          <cell r="E1279" t="str">
            <v>10 (10.5)</v>
          </cell>
          <cell r="F1279">
            <v>45989.635416666664</v>
          </cell>
          <cell r="I1279">
            <v>0.67</v>
          </cell>
        </row>
        <row r="1280">
          <cell r="B1280" t="str">
            <v>Центральные электросети
РЭС Кировск</v>
          </cell>
          <cell r="E1280" t="str">
            <v>10 (10.5)</v>
          </cell>
          <cell r="F1280">
            <v>45989.695833333331</v>
          </cell>
          <cell r="I1280">
            <v>1.23</v>
          </cell>
        </row>
        <row r="1281">
          <cell r="B1281" t="str">
            <v>Северные электросети
РЭС Северный</v>
          </cell>
          <cell r="E1281" t="str">
            <v>10 (10.5)</v>
          </cell>
          <cell r="F1281">
            <v>45989.709027777775</v>
          </cell>
          <cell r="I1281">
            <v>1.37</v>
          </cell>
        </row>
        <row r="1282">
          <cell r="B1282" t="str">
            <v>Западные электросети
РЭС С.Бор</v>
          </cell>
          <cell r="E1282" t="str">
            <v>10 (10.5)</v>
          </cell>
          <cell r="F1282">
            <v>45989.8125</v>
          </cell>
          <cell r="I1282">
            <v>1.17</v>
          </cell>
        </row>
        <row r="1283">
          <cell r="B1283" t="str">
            <v>Пригородные электросети
РЭС Сертолово</v>
          </cell>
          <cell r="E1283" t="str">
            <v>10 (10.5)</v>
          </cell>
          <cell r="F1283">
            <v>45989.926388888889</v>
          </cell>
          <cell r="I1283">
            <v>12.1</v>
          </cell>
        </row>
        <row r="1284">
          <cell r="B1284" t="str">
            <v>Южные электросети
РЭС Гатчина</v>
          </cell>
          <cell r="E1284" t="str">
            <v>6 (6.3)</v>
          </cell>
          <cell r="F1284">
            <v>45989.960416666669</v>
          </cell>
          <cell r="I1284">
            <v>0.62</v>
          </cell>
        </row>
        <row r="1285">
          <cell r="B1285" t="str">
            <v>Пригородные электросети
РЭС Сертолово</v>
          </cell>
          <cell r="E1285">
            <v>0.38</v>
          </cell>
          <cell r="F1285">
            <v>45990.017361111109</v>
          </cell>
          <cell r="I1285">
            <v>16.88</v>
          </cell>
        </row>
        <row r="1286">
          <cell r="B1286" t="str">
            <v>Южные электросети
РЭС Луга</v>
          </cell>
          <cell r="E1286" t="str">
            <v>10 (10.5)</v>
          </cell>
          <cell r="F1286">
            <v>45990.118055555555</v>
          </cell>
          <cell r="I1286">
            <v>2.13</v>
          </cell>
        </row>
        <row r="1287">
          <cell r="B1287" t="str">
            <v>Западные электросети
РЭС Волосово</v>
          </cell>
          <cell r="E1287" t="str">
            <v>10 (10.5)</v>
          </cell>
          <cell r="F1287">
            <v>45990.215277777781</v>
          </cell>
          <cell r="I1287">
            <v>8.8000000000000007</v>
          </cell>
        </row>
        <row r="1288">
          <cell r="B1288" t="str">
            <v>Северные электросети
РЭС Выборг</v>
          </cell>
          <cell r="E1288" t="str">
            <v>6 (6.3)</v>
          </cell>
          <cell r="F1288">
            <v>45990.494444444441</v>
          </cell>
          <cell r="I1288">
            <v>9.68</v>
          </cell>
        </row>
        <row r="1289">
          <cell r="B1289" t="str">
            <v>Западные электросети
РЭС Кингисепп</v>
          </cell>
          <cell r="E1289" t="str">
            <v>10 (10.5)</v>
          </cell>
          <cell r="F1289">
            <v>45991.333333333336</v>
          </cell>
          <cell r="I1289">
            <v>1.07</v>
          </cell>
        </row>
        <row r="1290">
          <cell r="B1290" t="str">
            <v>Южные электросети
РЭС Оредежский</v>
          </cell>
          <cell r="E1290" t="str">
            <v>10 (10.5)</v>
          </cell>
          <cell r="F1290">
            <v>45991.427083333336</v>
          </cell>
          <cell r="I1290">
            <v>1.42</v>
          </cell>
        </row>
        <row r="1291">
          <cell r="B1291" t="str">
            <v>Пригородные электросети
РЭС Сертолово</v>
          </cell>
          <cell r="E1291">
            <v>0.38</v>
          </cell>
          <cell r="F1291">
            <v>45991.427083333336</v>
          </cell>
          <cell r="I1291">
            <v>4.58</v>
          </cell>
        </row>
        <row r="1292">
          <cell r="B1292" t="str">
            <v>Южные электросети
РЭС Луга</v>
          </cell>
          <cell r="E1292" t="str">
            <v>10 (10.5)</v>
          </cell>
          <cell r="F1292">
            <v>45991.628472222219</v>
          </cell>
          <cell r="I1292">
            <v>1.87</v>
          </cell>
        </row>
        <row r="1293">
          <cell r="B1293" t="str">
            <v>Пригородные электросети
РЭС Сертолово</v>
          </cell>
          <cell r="E1293">
            <v>0.38</v>
          </cell>
          <cell r="F1293">
            <v>45992.087500000001</v>
          </cell>
          <cell r="I1293">
            <v>0.73</v>
          </cell>
        </row>
        <row r="1294">
          <cell r="B1294" t="str">
            <v>Центральные электросети
РЭС Кировск</v>
          </cell>
          <cell r="E1294" t="str">
            <v>10 (10.5)</v>
          </cell>
          <cell r="F1294">
            <v>45992.458333333336</v>
          </cell>
          <cell r="I1294">
            <v>1.83</v>
          </cell>
        </row>
        <row r="1295">
          <cell r="B1295" t="str">
            <v>Южные электросети
РЭС Луга</v>
          </cell>
          <cell r="E1295" t="str">
            <v>10 (10.5)</v>
          </cell>
          <cell r="F1295">
            <v>45992.548611111109</v>
          </cell>
          <cell r="I1295">
            <v>3.48</v>
          </cell>
        </row>
        <row r="1296">
          <cell r="B1296" t="str">
            <v>Северные электросети
РЭС Выборг</v>
          </cell>
          <cell r="E1296">
            <v>0.38</v>
          </cell>
          <cell r="F1296">
            <v>45992.805555555555</v>
          </cell>
          <cell r="I1296">
            <v>0.28000000000000003</v>
          </cell>
        </row>
        <row r="1297">
          <cell r="B1297" t="str">
            <v>Центральные электросети
РЭС Тосно</v>
          </cell>
          <cell r="E1297" t="str">
            <v>10 (10.5)</v>
          </cell>
          <cell r="F1297">
            <v>45992.857638888891</v>
          </cell>
          <cell r="I1297">
            <v>2.63</v>
          </cell>
        </row>
        <row r="1298">
          <cell r="B1298" t="str">
            <v>Западные электросети
РЭС Сланцы</v>
          </cell>
          <cell r="E1298" t="str">
            <v>6 (6.3)</v>
          </cell>
          <cell r="F1298">
            <v>45993.1875</v>
          </cell>
          <cell r="I1298">
            <v>1.62</v>
          </cell>
        </row>
        <row r="1299">
          <cell r="B1299" t="str">
            <v>Пригородные электросети
РЭС Сертолово</v>
          </cell>
          <cell r="E1299" t="str">
            <v>10 (10.5)</v>
          </cell>
          <cell r="F1299">
            <v>45993.211805555555</v>
          </cell>
          <cell r="I1299">
            <v>1.48</v>
          </cell>
        </row>
        <row r="1300">
          <cell r="B1300" t="str">
            <v>Восточные электросети
РЭС Бокситогорск</v>
          </cell>
          <cell r="E1300" t="str">
            <v>10 (10.5)</v>
          </cell>
          <cell r="F1300">
            <v>45993.430555555555</v>
          </cell>
          <cell r="I1300">
            <v>0.45</v>
          </cell>
        </row>
        <row r="1301">
          <cell r="B1301" t="str">
            <v>Восточные электросети
РЭС Волхов</v>
          </cell>
          <cell r="E1301" t="str">
            <v>10 (10.5)</v>
          </cell>
          <cell r="F1301">
            <v>45993.497916666667</v>
          </cell>
          <cell r="I1301">
            <v>0.55000000000000004</v>
          </cell>
        </row>
        <row r="1302">
          <cell r="B1302" t="str">
            <v>Центральные электросети
РЭС Тосно</v>
          </cell>
          <cell r="E1302" t="str">
            <v>10 (10.5)</v>
          </cell>
          <cell r="F1302">
            <v>45993.617361111108</v>
          </cell>
          <cell r="I1302">
            <v>2.5299999999999998</v>
          </cell>
        </row>
        <row r="1303">
          <cell r="B1303" t="str">
            <v>Западные электросети
РЭС С.Бор</v>
          </cell>
          <cell r="E1303">
            <v>0.38</v>
          </cell>
          <cell r="F1303">
            <v>45993.699305555558</v>
          </cell>
          <cell r="I1303">
            <v>0</v>
          </cell>
        </row>
        <row r="1304">
          <cell r="B1304" t="str">
            <v>Центральные электросети
РЭС Тосно</v>
          </cell>
          <cell r="E1304" t="str">
            <v>6 (6.3)</v>
          </cell>
          <cell r="F1304">
            <v>45993.732638888891</v>
          </cell>
          <cell r="I1304">
            <v>0.7</v>
          </cell>
        </row>
        <row r="1305">
          <cell r="B1305" t="str">
            <v>Западные электросети
РЭС Волосово</v>
          </cell>
          <cell r="E1305" t="str">
            <v>10 (10.5)</v>
          </cell>
          <cell r="F1305">
            <v>45994.048611111109</v>
          </cell>
          <cell r="I1305">
            <v>1.9</v>
          </cell>
        </row>
        <row r="1306">
          <cell r="B1306" t="str">
            <v>Центральные электросети
РЭС Тосно</v>
          </cell>
          <cell r="E1306" t="str">
            <v>10 (10.5)</v>
          </cell>
          <cell r="F1306">
            <v>45994.629861111112</v>
          </cell>
          <cell r="I1306">
            <v>3.13</v>
          </cell>
        </row>
        <row r="1307">
          <cell r="B1307" t="str">
            <v>Пригородные электросети
РЭС Сертолово</v>
          </cell>
          <cell r="E1307" t="str">
            <v>10 (10.5)</v>
          </cell>
          <cell r="F1307">
            <v>45994.746527777781</v>
          </cell>
          <cell r="I1307">
            <v>1.37</v>
          </cell>
        </row>
        <row r="1308">
          <cell r="B1308" t="str">
            <v>Пригородные электросети
РЭС Сертолово</v>
          </cell>
          <cell r="E1308">
            <v>0.38</v>
          </cell>
          <cell r="F1308">
            <v>45995.418055555558</v>
          </cell>
          <cell r="I1308">
            <v>5.57</v>
          </cell>
        </row>
        <row r="1309">
          <cell r="B1309" t="str">
            <v>Северные электросети
РЭС Выборг</v>
          </cell>
          <cell r="E1309" t="str">
            <v>6 (6.3)</v>
          </cell>
          <cell r="F1309">
            <v>45995.447916666664</v>
          </cell>
          <cell r="I1309">
            <v>2.48</v>
          </cell>
        </row>
        <row r="1310">
          <cell r="B1310" t="str">
            <v>Пригородные электросети
РЭС Сертолово</v>
          </cell>
          <cell r="E1310" t="str">
            <v>10 (10.5)</v>
          </cell>
          <cell r="F1310">
            <v>45997.442361111112</v>
          </cell>
          <cell r="I1310">
            <v>0.88</v>
          </cell>
        </row>
        <row r="1311">
          <cell r="B1311" t="str">
            <v>Северные электросети
РЭС Рощинский</v>
          </cell>
          <cell r="E1311" t="str">
            <v>10 (10.5)</v>
          </cell>
          <cell r="F1311">
            <v>45997.73333333333</v>
          </cell>
          <cell r="I1311">
            <v>6.07</v>
          </cell>
        </row>
        <row r="1312">
          <cell r="B1312" t="str">
            <v>Восточные электросети
РЭС Тихвин</v>
          </cell>
          <cell r="E1312" t="str">
            <v>10 (10.5)</v>
          </cell>
          <cell r="F1312">
            <v>45999.069444444445</v>
          </cell>
          <cell r="I1312">
            <v>2.17</v>
          </cell>
        </row>
        <row r="1313">
          <cell r="B1313" t="str">
            <v>Южные электросети
РЭС Гатчина</v>
          </cell>
          <cell r="E1313" t="str">
            <v>6 (6.3)</v>
          </cell>
          <cell r="F1313">
            <v>45999.090277777781</v>
          </cell>
          <cell r="I1313">
            <v>4.93</v>
          </cell>
        </row>
        <row r="1314">
          <cell r="B1314" t="str">
            <v>Южные электросети
РЭС Гатчина</v>
          </cell>
          <cell r="E1314" t="str">
            <v>6 (6.3)</v>
          </cell>
          <cell r="F1314">
            <v>45999.305555555555</v>
          </cell>
          <cell r="I1314">
            <v>2.82</v>
          </cell>
        </row>
        <row r="1315">
          <cell r="B1315" t="str">
            <v>Восточные электросети
РЭС Подпорожье</v>
          </cell>
          <cell r="E1315" t="str">
            <v>6 (6.3)</v>
          </cell>
          <cell r="F1315">
            <v>45999.493055555555</v>
          </cell>
          <cell r="I1315">
            <v>1.1499999999999999</v>
          </cell>
        </row>
        <row r="1316">
          <cell r="B1316" t="str">
            <v>Южные электросети
РЭС Оредежский</v>
          </cell>
          <cell r="E1316" t="str">
            <v>10 (10.5)</v>
          </cell>
          <cell r="F1316">
            <v>45999.508333333331</v>
          </cell>
          <cell r="I1316">
            <v>1.3</v>
          </cell>
        </row>
        <row r="1317">
          <cell r="B1317" t="str">
            <v>Южные электросети
РЭС Оредежский</v>
          </cell>
          <cell r="E1317" t="str">
            <v>10 (10.5)</v>
          </cell>
          <cell r="F1317">
            <v>45999.508333333331</v>
          </cell>
          <cell r="I1317">
            <v>4.07</v>
          </cell>
        </row>
        <row r="1318">
          <cell r="B1318" t="str">
            <v>Северные электросети
РЭС Южный</v>
          </cell>
          <cell r="E1318">
            <v>0.38</v>
          </cell>
          <cell r="F1318">
            <v>46000.541666666664</v>
          </cell>
          <cell r="I1318">
            <v>6.17</v>
          </cell>
        </row>
        <row r="1319">
          <cell r="B1319" t="str">
            <v>Северные электросети
РЭС Выборг</v>
          </cell>
          <cell r="E1319" t="str">
            <v>10 (10.5)</v>
          </cell>
          <cell r="F1319">
            <v>46000.904166666667</v>
          </cell>
          <cell r="I1319">
            <v>3.4</v>
          </cell>
        </row>
        <row r="1320">
          <cell r="B1320" t="str">
            <v>Южные электросети
РЭС Гатчина</v>
          </cell>
          <cell r="E1320" t="str">
            <v>6 (6.3)</v>
          </cell>
          <cell r="F1320">
            <v>46001.333333333336</v>
          </cell>
          <cell r="I1320">
            <v>2.7</v>
          </cell>
        </row>
        <row r="1321">
          <cell r="B1321" t="str">
            <v>Северные электросети
РЭС Рощинский</v>
          </cell>
          <cell r="E1321" t="str">
            <v>10 (10.5)</v>
          </cell>
          <cell r="F1321">
            <v>46001.537499999999</v>
          </cell>
          <cell r="I1321">
            <v>0.87</v>
          </cell>
        </row>
        <row r="1322">
          <cell r="B1322" t="str">
            <v>Центральные электросети
РЭС Кировск</v>
          </cell>
          <cell r="E1322" t="str">
            <v>10 (10.5)</v>
          </cell>
          <cell r="F1322">
            <v>46001.542361111111</v>
          </cell>
          <cell r="I1322">
            <v>2.23</v>
          </cell>
        </row>
        <row r="1323">
          <cell r="B1323" t="str">
            <v>Восточные электросети
РЭС Бокситогорск</v>
          </cell>
          <cell r="E1323" t="str">
            <v>6 (6.3)</v>
          </cell>
          <cell r="F1323">
            <v>46001.592361111114</v>
          </cell>
          <cell r="I1323">
            <v>0.67</v>
          </cell>
        </row>
        <row r="1324">
          <cell r="B1324" t="str">
            <v>Западные электросети
РЭС Кингисепп</v>
          </cell>
          <cell r="E1324" t="str">
            <v>10 (10.5)</v>
          </cell>
          <cell r="F1324">
            <v>46001.59375</v>
          </cell>
          <cell r="I1324">
            <v>0.92</v>
          </cell>
        </row>
        <row r="1325">
          <cell r="B1325" t="str">
            <v>Восточные электросети
РЭС Л.Поле</v>
          </cell>
          <cell r="E1325" t="str">
            <v>10 (10.5)</v>
          </cell>
          <cell r="F1325">
            <v>46001.918055555558</v>
          </cell>
          <cell r="I1325">
            <v>4.05</v>
          </cell>
        </row>
        <row r="1326">
          <cell r="B1326" t="str">
            <v>Пригородные электросети
РЭС Сертолово</v>
          </cell>
          <cell r="E1326" t="str">
            <v>10 (10.5)</v>
          </cell>
          <cell r="F1326">
            <v>46002.462500000001</v>
          </cell>
          <cell r="I1326">
            <v>3.27</v>
          </cell>
        </row>
        <row r="1327">
          <cell r="B1327" t="str">
            <v>Северные электросети
РЭС Южный</v>
          </cell>
          <cell r="E1327" t="str">
            <v>6 (6.3)</v>
          </cell>
          <cell r="F1327">
            <v>46002.578472222223</v>
          </cell>
          <cell r="I1327">
            <v>2.5299999999999998</v>
          </cell>
        </row>
        <row r="1328">
          <cell r="B1328" t="str">
            <v>Северные электросети
РЭС Рощинский</v>
          </cell>
          <cell r="E1328" t="str">
            <v>10 (10.5)</v>
          </cell>
          <cell r="F1328">
            <v>46002.611111111109</v>
          </cell>
          <cell r="I1328">
            <v>2.67</v>
          </cell>
        </row>
        <row r="1329">
          <cell r="B1329" t="str">
            <v>Северные электросети
РЭС Выборг</v>
          </cell>
          <cell r="E1329" t="str">
            <v>6 (6.3)</v>
          </cell>
          <cell r="F1329">
            <v>46002.722222222219</v>
          </cell>
          <cell r="I1329">
            <v>2.58</v>
          </cell>
        </row>
        <row r="1330">
          <cell r="B1330" t="str">
            <v>Пригородные электросети
РЭС Сертолово</v>
          </cell>
          <cell r="E1330">
            <v>0.38</v>
          </cell>
          <cell r="F1330">
            <v>46002.895833333336</v>
          </cell>
          <cell r="I1330">
            <v>1.78</v>
          </cell>
        </row>
        <row r="1331">
          <cell r="B1331" t="str">
            <v>Восточные электросети
РЭС Волхов</v>
          </cell>
          <cell r="E1331" t="str">
            <v>10 (10.5)</v>
          </cell>
          <cell r="F1331">
            <v>46003.583333333336</v>
          </cell>
          <cell r="I1331">
            <v>1.2</v>
          </cell>
        </row>
        <row r="1332">
          <cell r="B1332" t="str">
            <v>Северные электросети
РЭС Выборг</v>
          </cell>
          <cell r="E1332">
            <v>0.38</v>
          </cell>
          <cell r="F1332">
            <v>46003.654166666667</v>
          </cell>
          <cell r="I1332">
            <v>10.97</v>
          </cell>
        </row>
        <row r="1333">
          <cell r="B1333" t="str">
            <v>Южные электросети
РЭС Луга</v>
          </cell>
          <cell r="E1333" t="str">
            <v>10 (10.5)</v>
          </cell>
          <cell r="F1333">
            <v>46003.834027777775</v>
          </cell>
          <cell r="I1333">
            <v>0.73</v>
          </cell>
        </row>
        <row r="1334">
          <cell r="B1334" t="str">
            <v>Пригородные электросети
РЭС Всеволожск</v>
          </cell>
          <cell r="E1334" t="str">
            <v>6 (6.3)</v>
          </cell>
          <cell r="F1334">
            <v>46003.836805555555</v>
          </cell>
          <cell r="I1334">
            <v>0</v>
          </cell>
        </row>
        <row r="1335">
          <cell r="B1335" t="str">
            <v>Пригородные электросети
РЭС Сертолово</v>
          </cell>
          <cell r="E1335" t="str">
            <v>10 (10.5)</v>
          </cell>
          <cell r="F1335">
            <v>46004.109027777777</v>
          </cell>
          <cell r="I1335">
            <v>3.15</v>
          </cell>
        </row>
        <row r="1336">
          <cell r="B1336" t="str">
            <v>Западные электросети
РЭС Кингисепп</v>
          </cell>
          <cell r="E1336" t="str">
            <v>10 (10.5)</v>
          </cell>
          <cell r="F1336">
            <v>46004.354166666664</v>
          </cell>
          <cell r="I1336">
            <v>2.5499999999999998</v>
          </cell>
        </row>
        <row r="1337">
          <cell r="B1337" t="str">
            <v>Северные электросети
РЭС Выборг</v>
          </cell>
          <cell r="E1337" t="str">
            <v>6 (6.3)</v>
          </cell>
          <cell r="F1337">
            <v>46004.968055555553</v>
          </cell>
          <cell r="I1337">
            <v>2.17</v>
          </cell>
        </row>
        <row r="1338">
          <cell r="B1338" t="str">
            <v>Пригородные электросети
РЭС Сертолово</v>
          </cell>
          <cell r="E1338" t="str">
            <v>10 (10.5)</v>
          </cell>
          <cell r="F1338">
            <v>46005.125</v>
          </cell>
          <cell r="I1338">
            <v>0.82</v>
          </cell>
        </row>
        <row r="1339">
          <cell r="B1339" t="str">
            <v>Пригородные электросети
РЭС Сертолово</v>
          </cell>
          <cell r="E1339" t="str">
            <v>10 (10.5)</v>
          </cell>
          <cell r="F1339">
            <v>46005.125</v>
          </cell>
          <cell r="I1339">
            <v>1.7</v>
          </cell>
        </row>
        <row r="1340">
          <cell r="B1340" t="str">
            <v>Пригородные электросети
РЭС Всеволожск</v>
          </cell>
          <cell r="E1340" t="str">
            <v>6 (6.3)</v>
          </cell>
          <cell r="F1340">
            <v>46005.959027777775</v>
          </cell>
          <cell r="I1340">
            <v>20.18</v>
          </cell>
        </row>
        <row r="1341">
          <cell r="B1341" t="str">
            <v>Южные электросети
РЭС Гатчина</v>
          </cell>
          <cell r="E1341" t="str">
            <v>6 (6.3)</v>
          </cell>
          <cell r="F1341">
            <v>46006.384722222225</v>
          </cell>
          <cell r="I1341">
            <v>7.85</v>
          </cell>
        </row>
        <row r="1342">
          <cell r="B1342" t="str">
            <v>Центральные электросети
РЭС Тосно</v>
          </cell>
          <cell r="E1342" t="str">
            <v>10 (10.5)</v>
          </cell>
          <cell r="F1342">
            <v>46006.546527777777</v>
          </cell>
          <cell r="I1342">
            <v>2.98</v>
          </cell>
        </row>
        <row r="1343">
          <cell r="B1343" t="str">
            <v>Южные электросети
РЭС Гатчина</v>
          </cell>
          <cell r="E1343" t="str">
            <v>6 (6.3)</v>
          </cell>
          <cell r="F1343">
            <v>46006.763888888891</v>
          </cell>
          <cell r="I1343">
            <v>3.42</v>
          </cell>
        </row>
        <row r="1344">
          <cell r="B1344" t="str">
            <v>Северные электросети
РЭС Выборг</v>
          </cell>
          <cell r="E1344" t="str">
            <v>10 (10.5)</v>
          </cell>
          <cell r="F1344">
            <v>46007.591666666667</v>
          </cell>
          <cell r="I1344">
            <v>2.57</v>
          </cell>
        </row>
        <row r="1345">
          <cell r="B1345" t="str">
            <v>Пригородные электросети
РЭС Всеволожск</v>
          </cell>
          <cell r="E1345" t="str">
            <v>10 (10.5)</v>
          </cell>
          <cell r="F1345">
            <v>46007.738194444442</v>
          </cell>
          <cell r="I1345">
            <v>0.28000000000000003</v>
          </cell>
        </row>
        <row r="1346">
          <cell r="B1346" t="str">
            <v>Пригородные электросети
РЭС Всеволожск</v>
          </cell>
          <cell r="E1346" t="str">
            <v>10 (10.5)</v>
          </cell>
          <cell r="F1346">
            <v>46007.740972222222</v>
          </cell>
          <cell r="I1346">
            <v>1.68</v>
          </cell>
        </row>
        <row r="1347">
          <cell r="B1347" t="str">
            <v>Восточные электросети
РЭС Кириши</v>
          </cell>
          <cell r="E1347" t="str">
            <v>10 (10.5)</v>
          </cell>
          <cell r="F1347">
            <v>46007.75</v>
          </cell>
          <cell r="I1347">
            <v>4.5</v>
          </cell>
        </row>
        <row r="1348">
          <cell r="B1348" t="str">
            <v>Пригородные электросети
РЭС Всеволожск</v>
          </cell>
          <cell r="E1348" t="str">
            <v>10 (10.5)</v>
          </cell>
          <cell r="F1348">
            <v>46007.805555555555</v>
          </cell>
          <cell r="I1348">
            <v>0</v>
          </cell>
        </row>
        <row r="1349">
          <cell r="B1349" t="str">
            <v>Центральные электросети
РЭС Тосно</v>
          </cell>
          <cell r="E1349" t="str">
            <v>10 (10.5)</v>
          </cell>
          <cell r="F1349">
            <v>46008.381944444445</v>
          </cell>
          <cell r="I1349">
            <v>1.7</v>
          </cell>
        </row>
        <row r="1350">
          <cell r="B1350" t="str">
            <v>Центральные электросети
РЭС Тосно</v>
          </cell>
          <cell r="E1350" t="str">
            <v>10 (10.5)</v>
          </cell>
          <cell r="F1350">
            <v>46008.409722222219</v>
          </cell>
          <cell r="I1350">
            <v>1.58</v>
          </cell>
        </row>
        <row r="1351">
          <cell r="B1351" t="str">
            <v>Восточные электросети
РЭС Волхов</v>
          </cell>
          <cell r="E1351" t="str">
            <v>10 (10.5)</v>
          </cell>
          <cell r="F1351">
            <v>46008.767361111109</v>
          </cell>
          <cell r="I1351">
            <v>1.2</v>
          </cell>
        </row>
        <row r="1352">
          <cell r="B1352" t="str">
            <v>Пригородные электросети
РЭС Сертолово</v>
          </cell>
          <cell r="E1352" t="str">
            <v>10 (10.5)</v>
          </cell>
          <cell r="F1352">
            <v>46008.777777777781</v>
          </cell>
          <cell r="I1352">
            <v>6.55</v>
          </cell>
        </row>
        <row r="1353">
          <cell r="B1353" t="str">
            <v>Пригородные электросети
РЭС Сертолово</v>
          </cell>
          <cell r="E1353" t="str">
            <v>10 (10.5)</v>
          </cell>
          <cell r="F1353">
            <v>46008.777777777781</v>
          </cell>
          <cell r="I1353">
            <v>2.95</v>
          </cell>
        </row>
        <row r="1354">
          <cell r="B1354" t="str">
            <v>Северные электросети
РЭС Выборг</v>
          </cell>
          <cell r="E1354" t="str">
            <v>10 (10.5)</v>
          </cell>
          <cell r="F1354">
            <v>46009.078472222223</v>
          </cell>
          <cell r="I1354">
            <v>13.83</v>
          </cell>
        </row>
        <row r="1355">
          <cell r="B1355" t="str">
            <v>Северные электросети
РЭС Выборг</v>
          </cell>
          <cell r="E1355" t="str">
            <v>10 (10.5)</v>
          </cell>
          <cell r="F1355">
            <v>46009.227777777778</v>
          </cell>
          <cell r="I1355">
            <v>4.5999999999999996</v>
          </cell>
        </row>
        <row r="1356">
          <cell r="B1356" t="str">
            <v>Северные электросети
РЭС Выборг</v>
          </cell>
          <cell r="E1356" t="str">
            <v>6 (6.3)</v>
          </cell>
          <cell r="F1356">
            <v>46009.231944444444</v>
          </cell>
          <cell r="I1356">
            <v>1.8</v>
          </cell>
        </row>
        <row r="1357">
          <cell r="B1357" t="str">
            <v>Пригородные электросети
РЭС Сертолово</v>
          </cell>
          <cell r="E1357" t="str">
            <v>10 (10.5)</v>
          </cell>
          <cell r="F1357">
            <v>46009.260416666664</v>
          </cell>
          <cell r="I1357">
            <v>3.83</v>
          </cell>
        </row>
        <row r="1358">
          <cell r="B1358" t="str">
            <v>Пригородные электросети
РЭС Сертолово</v>
          </cell>
          <cell r="E1358" t="str">
            <v>10 (10.5)</v>
          </cell>
          <cell r="F1358">
            <v>46009.260416666664</v>
          </cell>
          <cell r="I1358">
            <v>3.83</v>
          </cell>
        </row>
        <row r="1359">
          <cell r="B1359" t="str">
            <v>Центральные электросети
РЭС Отрадное</v>
          </cell>
          <cell r="E1359" t="str">
            <v>10 (10.5)</v>
          </cell>
          <cell r="F1359">
            <v>46009.473611111112</v>
          </cell>
          <cell r="I1359">
            <v>2.98</v>
          </cell>
        </row>
        <row r="1360">
          <cell r="B1360" t="str">
            <v>Пригородные электросети
РЭС Всеволожск</v>
          </cell>
          <cell r="E1360">
            <v>0.38</v>
          </cell>
          <cell r="F1360">
            <v>46010.642361111109</v>
          </cell>
          <cell r="I1360">
            <v>1.22</v>
          </cell>
        </row>
        <row r="1361">
          <cell r="B1361" t="str">
            <v>Северные электросети
РЭС Рощинский</v>
          </cell>
          <cell r="E1361" t="str">
            <v>10 (10.5)</v>
          </cell>
          <cell r="F1361">
            <v>46010.652777777781</v>
          </cell>
          <cell r="I1361">
            <v>23.05</v>
          </cell>
        </row>
        <row r="1362">
          <cell r="B1362" t="str">
            <v>Западные электросети
РЭС Кингисепп</v>
          </cell>
          <cell r="E1362" t="str">
            <v>10 (10.5)</v>
          </cell>
          <cell r="F1362">
            <v>46010.868750000001</v>
          </cell>
          <cell r="I1362">
            <v>0.73</v>
          </cell>
        </row>
        <row r="1363">
          <cell r="B1363" t="str">
            <v>Пригородные электросети
РЭС Всеволожск</v>
          </cell>
          <cell r="E1363" t="str">
            <v>10 (10.5)</v>
          </cell>
          <cell r="F1363">
            <v>46011.75</v>
          </cell>
          <cell r="I1363">
            <v>0.83</v>
          </cell>
        </row>
        <row r="1364">
          <cell r="B1364" t="str">
            <v>Пригородные электросети
РЭС Всеволожск</v>
          </cell>
          <cell r="E1364" t="str">
            <v>10 (10.5)</v>
          </cell>
          <cell r="F1364">
            <v>46011.777777777781</v>
          </cell>
          <cell r="I1364">
            <v>2.87</v>
          </cell>
        </row>
        <row r="1365">
          <cell r="B1365" t="str">
            <v>Восточные электросети
РЭС Подпорожье</v>
          </cell>
          <cell r="E1365" t="str">
            <v>10 (10.5)</v>
          </cell>
          <cell r="F1365">
            <v>46012.370833333334</v>
          </cell>
          <cell r="I1365">
            <v>0.9</v>
          </cell>
        </row>
        <row r="1366">
          <cell r="B1366" t="str">
            <v>Центральные электросети
РЭС Тосно</v>
          </cell>
          <cell r="E1366" t="str">
            <v>10 (10.5)</v>
          </cell>
          <cell r="F1366">
            <v>46013.434027777781</v>
          </cell>
          <cell r="I1366">
            <v>5.93</v>
          </cell>
        </row>
        <row r="1367">
          <cell r="B1367" t="str">
            <v>Центральные электросети
РЭС Тосно</v>
          </cell>
          <cell r="E1367" t="str">
            <v>10 (10.5)</v>
          </cell>
          <cell r="F1367">
            <v>46013.722222222219</v>
          </cell>
          <cell r="I1367">
            <v>2.4</v>
          </cell>
        </row>
        <row r="1368">
          <cell r="B1368" t="str">
            <v>Северные электросети
РЭС Рощинский</v>
          </cell>
          <cell r="E1368">
            <v>0.38</v>
          </cell>
          <cell r="F1368">
            <v>46014.149305555555</v>
          </cell>
          <cell r="I1368">
            <v>2.42</v>
          </cell>
        </row>
        <row r="1369">
          <cell r="B1369" t="str">
            <v>Западные электросети
РЭС Кингисепп</v>
          </cell>
          <cell r="E1369" t="str">
            <v>10 (10.5)</v>
          </cell>
          <cell r="F1369">
            <v>46014.303472222222</v>
          </cell>
          <cell r="I1369">
            <v>0.52</v>
          </cell>
        </row>
        <row r="1370">
          <cell r="B1370" t="str">
            <v>Восточные электросети
РЭС Тихвин</v>
          </cell>
          <cell r="E1370">
            <v>0.38</v>
          </cell>
          <cell r="F1370">
            <v>46014.354166666664</v>
          </cell>
          <cell r="I1370">
            <v>0.57999999999999996</v>
          </cell>
        </row>
        <row r="1371">
          <cell r="B1371" t="str">
            <v>Южные электросети
РЭС Гатчина</v>
          </cell>
          <cell r="E1371" t="str">
            <v>6 (6.3)</v>
          </cell>
          <cell r="F1371">
            <v>46014.472222222219</v>
          </cell>
          <cell r="I1371">
            <v>0.6</v>
          </cell>
        </row>
        <row r="1372">
          <cell r="B1372" t="str">
            <v>Центральные электросети
РЭС Кировск</v>
          </cell>
          <cell r="E1372" t="str">
            <v>6 (6.3)</v>
          </cell>
          <cell r="F1372">
            <v>46014.5</v>
          </cell>
          <cell r="I1372">
            <v>1.7</v>
          </cell>
        </row>
        <row r="1373">
          <cell r="B1373" t="str">
            <v>Южные электросети
РЭС Гатчина</v>
          </cell>
          <cell r="E1373">
            <v>0.38</v>
          </cell>
          <cell r="F1373">
            <v>46014.513888888891</v>
          </cell>
          <cell r="I1373">
            <v>0.57999999999999996</v>
          </cell>
        </row>
        <row r="1374">
          <cell r="B1374" t="str">
            <v>Южные электросети
РЭС Гатчина</v>
          </cell>
          <cell r="E1374">
            <v>0.38</v>
          </cell>
          <cell r="F1374">
            <v>46014.638888888891</v>
          </cell>
          <cell r="I1374">
            <v>0.6</v>
          </cell>
        </row>
        <row r="1375">
          <cell r="B1375" t="str">
            <v>Пригородные электросети
РЭС Сертолово</v>
          </cell>
          <cell r="E1375" t="str">
            <v>10 (10.5)</v>
          </cell>
          <cell r="F1375">
            <v>46015.5</v>
          </cell>
          <cell r="I1375">
            <v>3.25</v>
          </cell>
        </row>
        <row r="1376">
          <cell r="B1376" t="str">
            <v>Восточные электросети
РЭС Волхов</v>
          </cell>
          <cell r="E1376" t="str">
            <v>10 (10.5)</v>
          </cell>
          <cell r="F1376">
            <v>46015.534722222219</v>
          </cell>
          <cell r="I1376">
            <v>1.75</v>
          </cell>
        </row>
        <row r="1377">
          <cell r="B1377" t="str">
            <v>Пригородные электросети
РЭС Сертолово</v>
          </cell>
          <cell r="E1377" t="str">
            <v>10 (10.5)</v>
          </cell>
          <cell r="F1377">
            <v>46015.593055555553</v>
          </cell>
          <cell r="I1377">
            <v>1.67</v>
          </cell>
        </row>
        <row r="1378">
          <cell r="B1378" t="str">
            <v>Западные электросети
РЭС Кингисепп</v>
          </cell>
          <cell r="E1378" t="str">
            <v>10 (10.5)</v>
          </cell>
          <cell r="F1378">
            <v>46015.640277777777</v>
          </cell>
          <cell r="I1378">
            <v>0.15</v>
          </cell>
        </row>
        <row r="1379">
          <cell r="B1379" t="str">
            <v>Западные электросети
РЭС Кингисепп</v>
          </cell>
          <cell r="E1379" t="str">
            <v>10 (10.5)</v>
          </cell>
          <cell r="F1379">
            <v>46015.698611111111</v>
          </cell>
          <cell r="I1379">
            <v>0.63</v>
          </cell>
        </row>
        <row r="1380">
          <cell r="B1380" t="str">
            <v>Пригородные электросети
РЭС Сертолово</v>
          </cell>
          <cell r="E1380" t="str">
            <v>6 (6.3)</v>
          </cell>
          <cell r="F1380">
            <v>46016.010416666664</v>
          </cell>
          <cell r="I1380">
            <v>13.08</v>
          </cell>
        </row>
        <row r="1381">
          <cell r="B1381" t="str">
            <v>Южные электросети
РЭС Гатчина</v>
          </cell>
          <cell r="E1381" t="str">
            <v>6 (6.3)</v>
          </cell>
          <cell r="F1381">
            <v>46016.364583333336</v>
          </cell>
          <cell r="I1381">
            <v>2.87</v>
          </cell>
        </row>
        <row r="1382">
          <cell r="B1382" t="str">
            <v>Южные электросети
РЭС Гатчина</v>
          </cell>
          <cell r="E1382">
            <v>0.38</v>
          </cell>
          <cell r="F1382">
            <v>46016.5</v>
          </cell>
          <cell r="I1382">
            <v>1</v>
          </cell>
        </row>
        <row r="1383">
          <cell r="B1383" t="str">
            <v>Западные электросети
РЭС Кингисепп</v>
          </cell>
          <cell r="E1383" t="str">
            <v>10 (10.5)</v>
          </cell>
          <cell r="F1383">
            <v>46016.559027777781</v>
          </cell>
          <cell r="I1383">
            <v>0.25</v>
          </cell>
        </row>
        <row r="1384">
          <cell r="B1384" t="str">
            <v>Пригородные электросети
РЭС Сертолово</v>
          </cell>
          <cell r="E1384" t="str">
            <v>10 (10.5)</v>
          </cell>
          <cell r="F1384">
            <v>46016.618055555555</v>
          </cell>
          <cell r="I1384">
            <v>0.65</v>
          </cell>
        </row>
        <row r="1385">
          <cell r="B1385" t="str">
            <v>Пригородные электросети
РЭС Всеволожск</v>
          </cell>
          <cell r="E1385" t="str">
            <v>10 (10.5)</v>
          </cell>
          <cell r="F1385">
            <v>46016.696527777778</v>
          </cell>
          <cell r="I1385">
            <v>1.5</v>
          </cell>
        </row>
        <row r="1386">
          <cell r="B1386" t="str">
            <v>Южные электросети
РЭС Оредежский</v>
          </cell>
          <cell r="E1386" t="str">
            <v>10 (10.5)</v>
          </cell>
          <cell r="F1386">
            <v>46016.770833333336</v>
          </cell>
          <cell r="I1386">
            <v>2.9</v>
          </cell>
        </row>
        <row r="1387">
          <cell r="B1387" t="str">
            <v>Южные электросети
РЭС Оредежский</v>
          </cell>
          <cell r="E1387" t="str">
            <v>10 (10.5)</v>
          </cell>
          <cell r="F1387">
            <v>46016.793055555558</v>
          </cell>
          <cell r="I1387">
            <v>5.7</v>
          </cell>
        </row>
        <row r="1388">
          <cell r="B1388" t="str">
            <v>Восточные электросети
РЭС Тихвин</v>
          </cell>
          <cell r="E1388">
            <v>0.38</v>
          </cell>
          <cell r="F1388">
            <v>46017.395833333336</v>
          </cell>
          <cell r="I1388">
            <v>0.25</v>
          </cell>
        </row>
        <row r="1389">
          <cell r="B1389" t="str">
            <v>Центральные электросети
РЭС Кировск</v>
          </cell>
          <cell r="E1389" t="str">
            <v>6 (6.3)</v>
          </cell>
          <cell r="F1389">
            <v>46019.104166666664</v>
          </cell>
          <cell r="I1389">
            <v>2</v>
          </cell>
        </row>
        <row r="1390">
          <cell r="B1390" t="str">
            <v>Восточные электросети
РЭС Волхов</v>
          </cell>
          <cell r="E1390" t="str">
            <v>10 (10.5)</v>
          </cell>
          <cell r="F1390">
            <v>46019.3125</v>
          </cell>
          <cell r="I1390">
            <v>2</v>
          </cell>
        </row>
        <row r="1391">
          <cell r="B1391" t="str">
            <v>Западные электросети
РЭС Кингисепп</v>
          </cell>
          <cell r="E1391" t="str">
            <v>10 (10.5)</v>
          </cell>
          <cell r="F1391">
            <v>46019.371527777781</v>
          </cell>
          <cell r="I1391">
            <v>3.07</v>
          </cell>
        </row>
        <row r="1392">
          <cell r="B1392" t="str">
            <v>Западные электросети
РЭС Сланцы</v>
          </cell>
          <cell r="E1392" t="str">
            <v>6 (6.3)</v>
          </cell>
          <cell r="F1392">
            <v>46019.440972222219</v>
          </cell>
          <cell r="I1392">
            <v>2.7</v>
          </cell>
        </row>
        <row r="1393">
          <cell r="B1393" t="str">
            <v>Южные электросети
РЭС Гатчина</v>
          </cell>
          <cell r="E1393" t="str">
            <v>10 (10.5)</v>
          </cell>
          <cell r="F1393">
            <v>46019.486111111109</v>
          </cell>
          <cell r="I1393">
            <v>4.07</v>
          </cell>
        </row>
        <row r="1394">
          <cell r="B1394" t="str">
            <v>Южные электросети
РЭС Гатчина</v>
          </cell>
          <cell r="E1394" t="str">
            <v>10 (10.5)</v>
          </cell>
          <cell r="F1394">
            <v>46019.633333333331</v>
          </cell>
          <cell r="I1394">
            <v>4.3</v>
          </cell>
        </row>
        <row r="1395">
          <cell r="B1395" t="str">
            <v>Пригородные электросети
РЭС Сертолово</v>
          </cell>
          <cell r="E1395" t="str">
            <v>10 (10.5)</v>
          </cell>
          <cell r="F1395">
            <v>46019.645833333336</v>
          </cell>
          <cell r="I1395">
            <v>2.08</v>
          </cell>
        </row>
        <row r="1396">
          <cell r="B1396" t="str">
            <v>Центральные электросети
РЭС Кировск</v>
          </cell>
          <cell r="E1396" t="str">
            <v>10 (10.5)</v>
          </cell>
          <cell r="F1396">
            <v>46020.100694444445</v>
          </cell>
          <cell r="I1396">
            <v>2.63</v>
          </cell>
        </row>
        <row r="1397">
          <cell r="B1397" t="str">
            <v>Западные электросети
РЭС Волосово</v>
          </cell>
          <cell r="E1397" t="str">
            <v>10 (10.5)</v>
          </cell>
          <cell r="F1397">
            <v>46020.379166666666</v>
          </cell>
          <cell r="I1397">
            <v>1.35</v>
          </cell>
        </row>
        <row r="1398">
          <cell r="B1398" t="str">
            <v>Центральные электросети
РЭС Кировск</v>
          </cell>
          <cell r="E1398">
            <v>0.38</v>
          </cell>
          <cell r="F1398">
            <v>46020.444444444445</v>
          </cell>
          <cell r="I1398">
            <v>0.47</v>
          </cell>
        </row>
        <row r="1399">
          <cell r="B1399" t="str">
            <v>Центральные электросети
РЭС Кировск</v>
          </cell>
          <cell r="E1399">
            <v>0.38</v>
          </cell>
          <cell r="F1399">
            <v>46020.625694444447</v>
          </cell>
          <cell r="I1399">
            <v>2.33</v>
          </cell>
        </row>
        <row r="1400">
          <cell r="B1400" t="str">
            <v>Восточные электросети
РЭС Волхов</v>
          </cell>
          <cell r="E1400" t="str">
            <v>10 (10.5)</v>
          </cell>
          <cell r="F1400">
            <v>46020.885416666664</v>
          </cell>
          <cell r="I1400">
            <v>14.75</v>
          </cell>
        </row>
        <row r="1401">
          <cell r="B1401" t="str">
            <v>Пригородные электросети
РЭС Всеволожск</v>
          </cell>
          <cell r="E1401" t="str">
            <v>10 (10.5)</v>
          </cell>
          <cell r="F1401">
            <v>46021.17291666667</v>
          </cell>
          <cell r="I1401">
            <v>2.8</v>
          </cell>
        </row>
        <row r="1402">
          <cell r="B1402" t="str">
            <v>Центральные электросети
РЭС Кировск</v>
          </cell>
          <cell r="E1402" t="str">
            <v>10 (10.5)</v>
          </cell>
          <cell r="F1402">
            <v>46021.310416666667</v>
          </cell>
          <cell r="I1402">
            <v>5.4</v>
          </cell>
        </row>
        <row r="1403">
          <cell r="B1403" t="str">
            <v>Северные электросети
РЭС Южный</v>
          </cell>
          <cell r="E1403" t="str">
            <v>10 (10.5)</v>
          </cell>
          <cell r="F1403">
            <v>46021.49722222222</v>
          </cell>
          <cell r="I1403">
            <v>8.98</v>
          </cell>
        </row>
        <row r="1404">
          <cell r="B1404" t="str">
            <v>Центральные электросети
РЭС Отрадное</v>
          </cell>
          <cell r="E1404" t="str">
            <v>6 (6.3)</v>
          </cell>
          <cell r="F1404">
            <v>46021.55</v>
          </cell>
          <cell r="I1404">
            <v>1.1000000000000001</v>
          </cell>
        </row>
        <row r="1405">
          <cell r="B1405" t="str">
            <v>Центральные электросети
РЭС Кировск</v>
          </cell>
          <cell r="E1405" t="str">
            <v>6 (6.3)</v>
          </cell>
          <cell r="F1405">
            <v>46021.673611111109</v>
          </cell>
          <cell r="I1405">
            <v>0.52</v>
          </cell>
        </row>
        <row r="1406">
          <cell r="B1406" t="str">
            <v>Южные электросети
РЭС Оредежский</v>
          </cell>
          <cell r="E1406" t="str">
            <v>10 (10.5)</v>
          </cell>
          <cell r="F1406">
            <v>46022.049305555556</v>
          </cell>
          <cell r="I1406">
            <v>1.4</v>
          </cell>
        </row>
        <row r="1407">
          <cell r="B1407" t="str">
            <v>Центральные электросети
РЭС Кировск</v>
          </cell>
          <cell r="E1407" t="str">
            <v>10 (10.5)</v>
          </cell>
          <cell r="F1407">
            <v>46022.291666666664</v>
          </cell>
          <cell r="I1407">
            <v>0.17</v>
          </cell>
        </row>
        <row r="1408">
          <cell r="B1408" t="str">
            <v>Центральные электросети
РЭС Кировск</v>
          </cell>
          <cell r="E1408">
            <v>35</v>
          </cell>
          <cell r="F1408">
            <v>46022.291666666664</v>
          </cell>
          <cell r="I1408">
            <v>0.22</v>
          </cell>
        </row>
        <row r="1409">
          <cell r="B1409" t="str">
            <v>Южные электросети
РЭС Оредежский</v>
          </cell>
          <cell r="E1409" t="str">
            <v>10 (10.5)</v>
          </cell>
          <cell r="F1409">
            <v>46022.434027777781</v>
          </cell>
          <cell r="I1409">
            <v>5.68</v>
          </cell>
        </row>
        <row r="1410">
          <cell r="B1410" t="str">
            <v>Пригородные электросети
РЭС Сертолово</v>
          </cell>
          <cell r="E1410" t="str">
            <v>10 (10.5)</v>
          </cell>
          <cell r="F1410">
            <v>46022.451388888891</v>
          </cell>
          <cell r="I1410">
            <v>1</v>
          </cell>
        </row>
        <row r="1411">
          <cell r="B1411" t="str">
            <v>Центральные электросети
РЭС Кировск</v>
          </cell>
          <cell r="E1411" t="str">
            <v>10 (10.5)</v>
          </cell>
          <cell r="F1411">
            <v>46022.486111111109</v>
          </cell>
          <cell r="I1411">
            <v>2.4700000000000002</v>
          </cell>
        </row>
        <row r="1412">
          <cell r="B1412" t="str">
            <v>Центральные электросети
РЭС Отрадное</v>
          </cell>
          <cell r="E1412">
            <v>35</v>
          </cell>
          <cell r="F1412">
            <v>46022.512499999997</v>
          </cell>
          <cell r="I1412">
            <v>1.88</v>
          </cell>
        </row>
        <row r="1413">
          <cell r="B1413" t="str">
            <v>Пригородные электросети
РЭС Сертолово</v>
          </cell>
          <cell r="E1413" t="str">
            <v>10 (10.5)</v>
          </cell>
          <cell r="F1413">
            <v>46022.786805555559</v>
          </cell>
          <cell r="I1413">
            <v>0.75</v>
          </cell>
        </row>
        <row r="1414">
          <cell r="B1414" t="str">
            <v>Пригородные электросети
РЭС Сертолово</v>
          </cell>
          <cell r="E1414" t="str">
            <v>10 (10.5)</v>
          </cell>
          <cell r="F1414">
            <v>46022.786805555559</v>
          </cell>
          <cell r="I1414">
            <v>0.75</v>
          </cell>
        </row>
        <row r="1415">
          <cell r="B1415" t="str">
            <v>Центральные электросети
РЭС Отрадное</v>
          </cell>
          <cell r="E1415">
            <v>35</v>
          </cell>
          <cell r="F1415">
            <v>46022.927083333336</v>
          </cell>
          <cell r="I1415">
            <v>3.25</v>
          </cell>
        </row>
        <row r="1416">
          <cell r="B1416" t="str">
            <v>Южные электросети
РЭС Гатчина</v>
          </cell>
          <cell r="E1416" t="str">
            <v>6 (6.3)</v>
          </cell>
          <cell r="F1416">
            <v>46023.208333333336</v>
          </cell>
          <cell r="I1416">
            <v>2.33</v>
          </cell>
        </row>
        <row r="1417">
          <cell r="B1417" t="str">
            <v>Центральные электросети
РЭС Кировск</v>
          </cell>
          <cell r="E1417" t="str">
            <v>10 (10.5)</v>
          </cell>
          <cell r="F1417">
            <v>46023.851388888892</v>
          </cell>
          <cell r="I1417">
            <v>5.43</v>
          </cell>
        </row>
        <row r="1418">
          <cell r="B1418" t="str">
            <v>Центральные электросети
РЭС Тосно</v>
          </cell>
          <cell r="E1418">
            <v>35</v>
          </cell>
          <cell r="F1418">
            <v>46024.34375</v>
          </cell>
          <cell r="I1418">
            <v>6.62</v>
          </cell>
        </row>
        <row r="1419">
          <cell r="B1419" t="str">
            <v>Южные электросети
РЭС Гатчина</v>
          </cell>
          <cell r="E1419" t="str">
            <v>10 (10.5)</v>
          </cell>
          <cell r="F1419">
            <v>46024.439583333333</v>
          </cell>
          <cell r="I1419">
            <v>5.0199999999999996</v>
          </cell>
        </row>
        <row r="1420">
          <cell r="B1420" t="str">
            <v>Пригородные электросети
РЭС Сертолово</v>
          </cell>
          <cell r="E1420" t="str">
            <v>10 (10.5)</v>
          </cell>
          <cell r="F1420">
            <v>46024.479166666664</v>
          </cell>
          <cell r="I1420">
            <v>2.0299999999999998</v>
          </cell>
        </row>
        <row r="1421">
          <cell r="B1421" t="str">
            <v>Пригородные электросети
РЭС Сертолово</v>
          </cell>
          <cell r="E1421">
            <v>0.38</v>
          </cell>
          <cell r="F1421">
            <v>46024.565972222219</v>
          </cell>
          <cell r="I1421">
            <v>2.72</v>
          </cell>
        </row>
        <row r="1422">
          <cell r="B1422" t="str">
            <v>Пригородные электросети
РЭС Сертолово</v>
          </cell>
          <cell r="E1422" t="str">
            <v>10 (10.5)</v>
          </cell>
          <cell r="F1422">
            <v>46024.6875</v>
          </cell>
          <cell r="I1422">
            <v>4.75</v>
          </cell>
        </row>
        <row r="1423">
          <cell r="B1423" t="str">
            <v>Северные электросети
РЭС Северный</v>
          </cell>
          <cell r="E1423" t="str">
            <v>10 (10.5)</v>
          </cell>
          <cell r="F1423">
            <v>46025.010416666664</v>
          </cell>
          <cell r="I1423">
            <v>12.05</v>
          </cell>
        </row>
        <row r="1424">
          <cell r="B1424" t="str">
            <v>Западные электросети
РЭС Кингисепп</v>
          </cell>
          <cell r="E1424" t="str">
            <v>10 (10.5)</v>
          </cell>
          <cell r="F1424">
            <v>46025.15625</v>
          </cell>
          <cell r="I1424">
            <v>2.0499999999999998</v>
          </cell>
        </row>
        <row r="1425">
          <cell r="B1425" t="str">
            <v>Западные электросети
РЭС Кингисепп</v>
          </cell>
          <cell r="E1425" t="str">
            <v>10 (10.5)</v>
          </cell>
          <cell r="F1425">
            <v>46025.256944444445</v>
          </cell>
          <cell r="I1425">
            <v>2.1</v>
          </cell>
        </row>
        <row r="1426">
          <cell r="B1426" t="str">
            <v>Пригородные электросети
РЭС Сертолово</v>
          </cell>
          <cell r="E1426" t="str">
            <v>10 (10.5)</v>
          </cell>
          <cell r="F1426">
            <v>46025.3125</v>
          </cell>
          <cell r="I1426">
            <v>8.5500000000000007</v>
          </cell>
        </row>
        <row r="1427">
          <cell r="B1427" t="str">
            <v>Центральные электросети
РЭС Кировск</v>
          </cell>
          <cell r="E1427">
            <v>0.38</v>
          </cell>
          <cell r="F1427">
            <v>46025.62222222222</v>
          </cell>
          <cell r="I1427">
            <v>2.92</v>
          </cell>
        </row>
        <row r="1428">
          <cell r="B1428" t="str">
            <v>Центральные электросети
РЭС Тосно</v>
          </cell>
          <cell r="E1428" t="str">
            <v>6 (6.3)</v>
          </cell>
          <cell r="F1428">
            <v>46025.885416666664</v>
          </cell>
          <cell r="I1428">
            <v>15.88</v>
          </cell>
        </row>
        <row r="1429">
          <cell r="B1429" t="str">
            <v>Центральные электросети
РЭС Кировск</v>
          </cell>
          <cell r="E1429" t="str">
            <v>10 (10.5)</v>
          </cell>
          <cell r="F1429">
            <v>46026.293055555558</v>
          </cell>
          <cell r="I1429">
            <v>16.579999999999998</v>
          </cell>
        </row>
        <row r="1430">
          <cell r="B1430" t="str">
            <v>Центральные электросети
РЭС Тосно</v>
          </cell>
          <cell r="E1430" t="str">
            <v>10 (10.5)</v>
          </cell>
          <cell r="F1430">
            <v>46026.420138888891</v>
          </cell>
          <cell r="I1430">
            <v>4.57</v>
          </cell>
        </row>
        <row r="1431">
          <cell r="B1431" t="str">
            <v>Центральные электросети
РЭС Кировск</v>
          </cell>
          <cell r="E1431" t="str">
            <v>10 (10.5)</v>
          </cell>
          <cell r="F1431">
            <v>46026.504166666666</v>
          </cell>
          <cell r="I1431">
            <v>29.83</v>
          </cell>
        </row>
        <row r="1432">
          <cell r="B1432" t="str">
            <v>Центральные электросети
РЭС Тосно</v>
          </cell>
          <cell r="E1432" t="str">
            <v>6 (6.3)</v>
          </cell>
          <cell r="F1432">
            <v>46026.611805555556</v>
          </cell>
          <cell r="I1432">
            <v>4.55</v>
          </cell>
        </row>
        <row r="1433">
          <cell r="B1433" t="str">
            <v>Северные электросети
РЭС Выборг</v>
          </cell>
          <cell r="E1433" t="str">
            <v>6 (6.3)</v>
          </cell>
          <cell r="F1433">
            <v>46026.890277777777</v>
          </cell>
          <cell r="I1433">
            <v>4.0999999999999996</v>
          </cell>
        </row>
        <row r="1434">
          <cell r="B1434" t="str">
            <v>Центральные электросети
РЭС Тосно</v>
          </cell>
          <cell r="E1434" t="str">
            <v>10 (10.5)</v>
          </cell>
          <cell r="F1434">
            <v>46026.895833333336</v>
          </cell>
          <cell r="I1434">
            <v>1.1000000000000001</v>
          </cell>
        </row>
        <row r="1435">
          <cell r="B1435" t="str">
            <v>Центральные электросети
РЭС Отрадное</v>
          </cell>
          <cell r="E1435">
            <v>35</v>
          </cell>
          <cell r="F1435">
            <v>46027.281944444447</v>
          </cell>
          <cell r="I1435">
            <v>13.07</v>
          </cell>
        </row>
        <row r="1436">
          <cell r="B1436" t="str">
            <v>Северные электросети
РЭС Выборг</v>
          </cell>
          <cell r="E1436" t="str">
            <v>6 (6.3)</v>
          </cell>
          <cell r="F1436">
            <v>46027.701388888891</v>
          </cell>
          <cell r="I1436">
            <v>9.42</v>
          </cell>
        </row>
        <row r="1437">
          <cell r="B1437" t="str">
            <v>Южные электросети
РЭС Луга</v>
          </cell>
          <cell r="E1437" t="str">
            <v>10 (10.5)</v>
          </cell>
          <cell r="F1437">
            <v>46027.902777777781</v>
          </cell>
          <cell r="I1437">
            <v>0.5</v>
          </cell>
        </row>
        <row r="1438">
          <cell r="B1438" t="str">
            <v>Центральные электросети
РЭС Кировск</v>
          </cell>
          <cell r="E1438" t="str">
            <v>10 (10.5)</v>
          </cell>
          <cell r="F1438">
            <v>46027.947916666664</v>
          </cell>
          <cell r="I1438">
            <v>0.33</v>
          </cell>
        </row>
        <row r="1439">
          <cell r="B1439" t="str">
            <v>Южные электросети
РЭС Луга</v>
          </cell>
          <cell r="E1439" t="str">
            <v>10 (10.5)</v>
          </cell>
          <cell r="F1439">
            <v>46028.097222222219</v>
          </cell>
          <cell r="I1439">
            <v>1.33</v>
          </cell>
        </row>
        <row r="1440">
          <cell r="B1440" t="str">
            <v>Северные электросети
РЭС Выборг</v>
          </cell>
          <cell r="E1440">
            <v>0.38</v>
          </cell>
          <cell r="F1440">
            <v>46028.340277777781</v>
          </cell>
          <cell r="I1440">
            <v>0.92</v>
          </cell>
        </row>
        <row r="1441">
          <cell r="B1441" t="str">
            <v>Южные электросети
РЭС Луга</v>
          </cell>
          <cell r="E1441" t="str">
            <v>10 (10.5)</v>
          </cell>
          <cell r="F1441">
            <v>46028.347222222219</v>
          </cell>
          <cell r="I1441">
            <v>1.87</v>
          </cell>
        </row>
        <row r="1442">
          <cell r="B1442" t="str">
            <v>Северные электросети
РЭС Выборг</v>
          </cell>
          <cell r="E1442" t="str">
            <v>6 (6.3)</v>
          </cell>
          <cell r="F1442">
            <v>46028.388888888891</v>
          </cell>
          <cell r="I1442">
            <v>6.08</v>
          </cell>
        </row>
        <row r="1443">
          <cell r="B1443" t="str">
            <v>Западные электросети
РЭС Волосово</v>
          </cell>
          <cell r="E1443" t="str">
            <v>10 (10.5)</v>
          </cell>
          <cell r="F1443">
            <v>46028.672222222223</v>
          </cell>
          <cell r="I1443">
            <v>0.97</v>
          </cell>
        </row>
        <row r="1444">
          <cell r="B1444" t="str">
            <v>Центральные электросети
РЭС Кировск</v>
          </cell>
          <cell r="E1444" t="str">
            <v>10 (10.5)</v>
          </cell>
          <cell r="F1444">
            <v>46028.887499999997</v>
          </cell>
          <cell r="I1444">
            <v>4.53</v>
          </cell>
        </row>
        <row r="1445">
          <cell r="B1445" t="str">
            <v>Пригородные электросети
РЭС Всеволожск</v>
          </cell>
          <cell r="E1445">
            <v>110</v>
          </cell>
          <cell r="F1445">
            <v>46029.209722222222</v>
          </cell>
          <cell r="I1445">
            <v>1.8</v>
          </cell>
        </row>
        <row r="1446">
          <cell r="B1446" t="str">
            <v>Восточные электросети
РЭС Бокситогорск</v>
          </cell>
          <cell r="E1446" t="str">
            <v>6 (6.3)</v>
          </cell>
          <cell r="F1446">
            <v>46029.270833333336</v>
          </cell>
          <cell r="I1446">
            <v>8.27</v>
          </cell>
        </row>
        <row r="1447">
          <cell r="B1447" t="str">
            <v>Восточные электросети
РЭС Волхов</v>
          </cell>
          <cell r="E1447" t="str">
            <v>10 (10.5)</v>
          </cell>
          <cell r="F1447">
            <v>46029.8125</v>
          </cell>
          <cell r="I1447">
            <v>4.67</v>
          </cell>
        </row>
        <row r="1448">
          <cell r="B1448" t="str">
            <v>Центральные электросети
РЭС Тосно</v>
          </cell>
          <cell r="E1448" t="str">
            <v>10 (10.5)</v>
          </cell>
          <cell r="F1448">
            <v>46029.910416666666</v>
          </cell>
          <cell r="I1448">
            <v>1.5</v>
          </cell>
        </row>
        <row r="1449">
          <cell r="B1449" t="str">
            <v>Центральные электросети
РЭС Тосно</v>
          </cell>
          <cell r="E1449" t="str">
            <v>6 (6.3)</v>
          </cell>
          <cell r="F1449">
            <v>46029.986111111109</v>
          </cell>
          <cell r="I1449">
            <v>3.65</v>
          </cell>
        </row>
        <row r="1450">
          <cell r="B1450" t="str">
            <v>Центральные электросети
РЭС Кировск</v>
          </cell>
          <cell r="E1450" t="str">
            <v>6 (6.3)</v>
          </cell>
          <cell r="F1450">
            <v>46030.376388888886</v>
          </cell>
          <cell r="I1450">
            <v>0.15</v>
          </cell>
        </row>
        <row r="1451">
          <cell r="B1451" t="str">
            <v>Центральные электросети
РЭС Кировск</v>
          </cell>
          <cell r="E1451" t="str">
            <v>10 (10.5)</v>
          </cell>
          <cell r="F1451">
            <v>46030.520833333336</v>
          </cell>
          <cell r="I1451">
            <v>4.17</v>
          </cell>
        </row>
        <row r="1452">
          <cell r="B1452" t="str">
            <v>Северные электросети
РЭС Рощинский</v>
          </cell>
          <cell r="E1452" t="str">
            <v>10 (10.5)</v>
          </cell>
          <cell r="F1452">
            <v>46030.654166666667</v>
          </cell>
          <cell r="I1452">
            <v>2</v>
          </cell>
        </row>
        <row r="1453">
          <cell r="B1453" t="str">
            <v>Пригородные электросети
РЭС Сертолово</v>
          </cell>
          <cell r="E1453" t="str">
            <v>10 (10.5)</v>
          </cell>
          <cell r="F1453">
            <v>46030.850694444445</v>
          </cell>
          <cell r="I1453">
            <v>0.62</v>
          </cell>
        </row>
        <row r="1454">
          <cell r="B1454" t="str">
            <v>Центральные электросети
РЭС Кировск</v>
          </cell>
          <cell r="E1454" t="str">
            <v>6 (6.3)</v>
          </cell>
          <cell r="F1454">
            <v>46030.926388888889</v>
          </cell>
          <cell r="I1454">
            <v>0.28000000000000003</v>
          </cell>
        </row>
        <row r="1455">
          <cell r="B1455" t="str">
            <v>Центральные электросети
РЭС Кировск</v>
          </cell>
          <cell r="E1455" t="str">
            <v>10 (10.5)</v>
          </cell>
          <cell r="F1455">
            <v>46031.001388888886</v>
          </cell>
          <cell r="I1455">
            <v>0.4</v>
          </cell>
        </row>
        <row r="1456">
          <cell r="B1456" t="str">
            <v>Пригородные электросети
РЭС Сертолово</v>
          </cell>
          <cell r="E1456">
            <v>0.38</v>
          </cell>
          <cell r="F1456">
            <v>46031.173611111109</v>
          </cell>
          <cell r="I1456">
            <v>0.5</v>
          </cell>
        </row>
        <row r="1457">
          <cell r="B1457" t="str">
            <v>Пригородные электросети
РЭС Сертолово</v>
          </cell>
          <cell r="E1457">
            <v>0.38</v>
          </cell>
          <cell r="F1457">
            <v>46031.284722222219</v>
          </cell>
          <cell r="I1457">
            <v>4.53</v>
          </cell>
        </row>
        <row r="1458">
          <cell r="B1458" t="str">
            <v>Южные электросети
РЭС Луга</v>
          </cell>
          <cell r="E1458" t="str">
            <v>10 (10.5)</v>
          </cell>
          <cell r="F1458">
            <v>46031.659722222219</v>
          </cell>
          <cell r="I1458">
            <v>1.08</v>
          </cell>
        </row>
        <row r="1459">
          <cell r="B1459" t="str">
            <v>Северные электросети
РЭС Северный</v>
          </cell>
          <cell r="E1459" t="str">
            <v>10 (10.5)</v>
          </cell>
          <cell r="F1459">
            <v>46031.75277777778</v>
          </cell>
          <cell r="I1459">
            <v>4.5999999999999996</v>
          </cell>
        </row>
        <row r="1460">
          <cell r="B1460" t="str">
            <v>Южные электросети
РЭС Луга</v>
          </cell>
          <cell r="E1460" t="str">
            <v>10 (10.5)</v>
          </cell>
          <cell r="F1460">
            <v>46031.895833333336</v>
          </cell>
          <cell r="I1460">
            <v>2.08</v>
          </cell>
        </row>
        <row r="1461">
          <cell r="B1461" t="str">
            <v>Центральные электросети
РЭС Отрадное</v>
          </cell>
          <cell r="E1461">
            <v>35</v>
          </cell>
          <cell r="F1461">
            <v>46031.951388888891</v>
          </cell>
          <cell r="I1461">
            <v>0.17</v>
          </cell>
        </row>
        <row r="1462">
          <cell r="B1462" t="str">
            <v>Южные электросети
РЭС Гатчина</v>
          </cell>
          <cell r="E1462" t="str">
            <v>6 (6.3)</v>
          </cell>
          <cell r="F1462">
            <v>46031.986111111109</v>
          </cell>
          <cell r="I1462">
            <v>1.97</v>
          </cell>
        </row>
        <row r="1463">
          <cell r="B1463" t="str">
            <v>Западные электросети
РЭС Кингисепп</v>
          </cell>
          <cell r="E1463" t="str">
            <v>10 (10.5)</v>
          </cell>
          <cell r="F1463">
            <v>46032.197916666664</v>
          </cell>
          <cell r="I1463">
            <v>1.8</v>
          </cell>
        </row>
        <row r="1464">
          <cell r="B1464" t="str">
            <v>Центральные электросети
РЭС Кировск</v>
          </cell>
          <cell r="E1464">
            <v>110</v>
          </cell>
          <cell r="F1464">
            <v>46032.34652777778</v>
          </cell>
          <cell r="I1464">
            <v>8.0500000000000007</v>
          </cell>
        </row>
        <row r="1465">
          <cell r="B1465" t="str">
            <v>Северные электросети
РЭС Рощинский</v>
          </cell>
          <cell r="E1465" t="str">
            <v>10 (10.5)</v>
          </cell>
          <cell r="F1465">
            <v>46032.663194444445</v>
          </cell>
          <cell r="I1465">
            <v>23.92</v>
          </cell>
        </row>
        <row r="1466">
          <cell r="B1466" t="str">
            <v>Северные электросети
РЭС Выборг</v>
          </cell>
          <cell r="E1466">
            <v>0.38</v>
          </cell>
          <cell r="F1466">
            <v>46032.904166666667</v>
          </cell>
          <cell r="I1466">
            <v>0.65</v>
          </cell>
        </row>
        <row r="1467">
          <cell r="B1467" t="str">
            <v>Центральные электросети
РЭС Тосно</v>
          </cell>
          <cell r="E1467" t="str">
            <v>10 (10.5)</v>
          </cell>
          <cell r="F1467">
            <v>46033.097222222219</v>
          </cell>
          <cell r="I1467">
            <v>0.5</v>
          </cell>
        </row>
        <row r="1468">
          <cell r="B1468" t="str">
            <v>Пригородные электросети
РЭС Сертолово</v>
          </cell>
          <cell r="E1468" t="str">
            <v>10 (10.5)</v>
          </cell>
          <cell r="F1468">
            <v>46033.883333333331</v>
          </cell>
          <cell r="I1468">
            <v>2.2200000000000002</v>
          </cell>
        </row>
        <row r="1469">
          <cell r="B1469" t="str">
            <v>Пригородные электросети
РЭС Сертолово</v>
          </cell>
          <cell r="E1469" t="str">
            <v>10 (10.5)</v>
          </cell>
          <cell r="F1469">
            <v>46033.888888888891</v>
          </cell>
          <cell r="I1469">
            <v>2.08</v>
          </cell>
        </row>
        <row r="1470">
          <cell r="B1470" t="str">
            <v>Центральные электросети
РЭС Тосно</v>
          </cell>
          <cell r="E1470" t="str">
            <v>10 (10.5)</v>
          </cell>
          <cell r="F1470">
            <v>46034.260416666664</v>
          </cell>
          <cell r="I1470">
            <v>9.9</v>
          </cell>
        </row>
        <row r="1471">
          <cell r="B1471" t="str">
            <v>Западные электросети
РЭС С.Бор</v>
          </cell>
          <cell r="E1471" t="str">
            <v>10 (10.5)</v>
          </cell>
          <cell r="F1471">
            <v>46034.447916666664</v>
          </cell>
          <cell r="I1471">
            <v>2.08</v>
          </cell>
        </row>
        <row r="1472">
          <cell r="B1472" t="str">
            <v>Центральные электросети
РЭС Тосно</v>
          </cell>
          <cell r="E1472">
            <v>0.38</v>
          </cell>
          <cell r="F1472">
            <v>46034.862500000003</v>
          </cell>
          <cell r="I1472">
            <v>1.47</v>
          </cell>
        </row>
        <row r="1473">
          <cell r="B1473" t="str">
            <v>Пригородные электросети
РЭС Всеволожск</v>
          </cell>
          <cell r="E1473" t="str">
            <v>10 (10.5)</v>
          </cell>
          <cell r="F1473">
            <v>46035.427083333336</v>
          </cell>
          <cell r="I1473">
            <v>13.42</v>
          </cell>
        </row>
        <row r="1474">
          <cell r="B1474" t="str">
            <v>Западные электросети
РЭС Волосово</v>
          </cell>
          <cell r="E1474" t="str">
            <v>10 (10.5)</v>
          </cell>
          <cell r="F1474">
            <v>46035.659722222219</v>
          </cell>
          <cell r="I1474">
            <v>20.170000000000002</v>
          </cell>
        </row>
        <row r="1475">
          <cell r="B1475" t="str">
            <v>Восточные электросети
РЭС Тихвин</v>
          </cell>
          <cell r="E1475">
            <v>0.38</v>
          </cell>
          <cell r="F1475">
            <v>46036.333333333336</v>
          </cell>
          <cell r="I1475">
            <v>3</v>
          </cell>
        </row>
        <row r="1476">
          <cell r="B1476" t="str">
            <v>Центральные электросети
РЭС Кировск</v>
          </cell>
          <cell r="E1476" t="str">
            <v>6 (6.3)</v>
          </cell>
          <cell r="F1476">
            <v>46036.632638888892</v>
          </cell>
          <cell r="I1476">
            <v>1.57</v>
          </cell>
        </row>
        <row r="1477">
          <cell r="B1477" t="str">
            <v>Восточные электросети
РЭС Кириши</v>
          </cell>
          <cell r="E1477" t="str">
            <v>10 (10.5)</v>
          </cell>
          <cell r="F1477">
            <v>46037.430555555555</v>
          </cell>
          <cell r="I1477">
            <v>0.33</v>
          </cell>
        </row>
        <row r="1478">
          <cell r="B1478" t="str">
            <v>Пригородные электросети
РЭС Сертолово</v>
          </cell>
          <cell r="E1478" t="str">
            <v>10 (10.5)</v>
          </cell>
          <cell r="F1478">
            <v>46037.446527777778</v>
          </cell>
          <cell r="I1478">
            <v>2.1</v>
          </cell>
        </row>
        <row r="1479">
          <cell r="B1479" t="str">
            <v>Западные электросети
РЭС Кингисепп</v>
          </cell>
          <cell r="E1479" t="str">
            <v>10 (10.5)</v>
          </cell>
          <cell r="F1479">
            <v>46037.534722222219</v>
          </cell>
          <cell r="I1479">
            <v>0.83</v>
          </cell>
        </row>
        <row r="1480">
          <cell r="B1480" t="str">
            <v>Центральные электросети
РЭС Отрадное</v>
          </cell>
          <cell r="E1480">
            <v>0.38</v>
          </cell>
          <cell r="F1480">
            <v>46037.700694444444</v>
          </cell>
          <cell r="I1480">
            <v>2.93</v>
          </cell>
        </row>
        <row r="1481">
          <cell r="B1481" t="str">
            <v>Центральные электросети
РЭС Отрадное</v>
          </cell>
          <cell r="E1481" t="str">
            <v>6 (6.3)</v>
          </cell>
          <cell r="F1481">
            <v>46037.804166666669</v>
          </cell>
          <cell r="I1481">
            <v>1.1200000000000001</v>
          </cell>
        </row>
        <row r="1482">
          <cell r="B1482" t="str">
            <v>Восточные электросети
РЭС Волхов</v>
          </cell>
          <cell r="E1482" t="str">
            <v>10 (10.5)</v>
          </cell>
          <cell r="F1482">
            <v>46037.895833333336</v>
          </cell>
          <cell r="I1482">
            <v>2.65</v>
          </cell>
        </row>
        <row r="1483">
          <cell r="B1483" t="str">
            <v>Центральные электросети
РЭС Отрадное</v>
          </cell>
          <cell r="E1483">
            <v>35</v>
          </cell>
          <cell r="F1483">
            <v>46038.041666666664</v>
          </cell>
          <cell r="I1483">
            <v>0.05</v>
          </cell>
        </row>
        <row r="1484">
          <cell r="B1484" t="str">
            <v>Центральные электросети
РЭС Отрадное</v>
          </cell>
          <cell r="E1484">
            <v>35</v>
          </cell>
          <cell r="F1484">
            <v>46038.359027777777</v>
          </cell>
          <cell r="I1484">
            <v>9.75</v>
          </cell>
        </row>
        <row r="1485">
          <cell r="B1485" t="str">
            <v>Западные электросети
РЭС Кингисепп</v>
          </cell>
          <cell r="E1485" t="str">
            <v>10 (10.5)</v>
          </cell>
          <cell r="F1485">
            <v>46038.782638888886</v>
          </cell>
          <cell r="I1485">
            <v>3.55</v>
          </cell>
        </row>
        <row r="1486">
          <cell r="B1486" t="str">
            <v>Пригородные электросети
РЭС Сертолово</v>
          </cell>
          <cell r="E1486" t="str">
            <v>6 (6.3)</v>
          </cell>
          <cell r="F1486">
            <v>46038.84375</v>
          </cell>
          <cell r="I1486">
            <v>3.57</v>
          </cell>
        </row>
        <row r="1487">
          <cell r="B1487" t="str">
            <v>Восточные электросети
РЭС Подпорожье</v>
          </cell>
          <cell r="E1487" t="str">
            <v>10 (10.5)</v>
          </cell>
          <cell r="F1487">
            <v>46041.297222222223</v>
          </cell>
          <cell r="I1487">
            <v>0</v>
          </cell>
        </row>
        <row r="1488">
          <cell r="B1488" t="str">
            <v>Пригородные электросети
РЭС Сертолово</v>
          </cell>
          <cell r="E1488" t="str">
            <v>10 (10.5)</v>
          </cell>
          <cell r="F1488">
            <v>46041.322916666664</v>
          </cell>
          <cell r="I1488">
            <v>2.0699999999999998</v>
          </cell>
        </row>
        <row r="1489">
          <cell r="B1489" t="str">
            <v>Восточные электросети
РЭС Волхов</v>
          </cell>
          <cell r="E1489" t="str">
            <v>10 (10.5)</v>
          </cell>
          <cell r="F1489">
            <v>46041.813194444447</v>
          </cell>
          <cell r="I1489">
            <v>1.62</v>
          </cell>
        </row>
        <row r="1490">
          <cell r="B1490" t="str">
            <v>Восточные электросети
РЭС Бокситогорск</v>
          </cell>
          <cell r="E1490" t="str">
            <v>6 (6.3)</v>
          </cell>
          <cell r="F1490">
            <v>46042.083333333336</v>
          </cell>
          <cell r="I1490">
            <v>0.68</v>
          </cell>
        </row>
        <row r="1491">
          <cell r="B1491" t="str">
            <v>Северные электросети
РЭС Рощинский</v>
          </cell>
          <cell r="E1491" t="str">
            <v>10 (10.5)</v>
          </cell>
          <cell r="F1491">
            <v>46043.102777777778</v>
          </cell>
          <cell r="I1491">
            <v>2.4</v>
          </cell>
        </row>
        <row r="1492">
          <cell r="B1492" t="str">
            <v>Северные электросети
РЭС Рощинский</v>
          </cell>
          <cell r="E1492" t="str">
            <v>10 (10.5)</v>
          </cell>
          <cell r="F1492">
            <v>46043.280555555553</v>
          </cell>
          <cell r="I1492">
            <v>13.67</v>
          </cell>
        </row>
        <row r="1493">
          <cell r="B1493" t="str">
            <v>Пригородные электросети
РЭС Сертолово</v>
          </cell>
          <cell r="E1493" t="str">
            <v>10 (10.5)</v>
          </cell>
          <cell r="F1493">
            <v>46043.486111111109</v>
          </cell>
          <cell r="I1493">
            <v>0.97</v>
          </cell>
        </row>
        <row r="1494">
          <cell r="B1494" t="str">
            <v>Центральные электросети
РЭС Кировск</v>
          </cell>
          <cell r="E1494">
            <v>0.38</v>
          </cell>
          <cell r="F1494">
            <v>46044.002083333333</v>
          </cell>
          <cell r="I1494">
            <v>0.25</v>
          </cell>
        </row>
        <row r="1495">
          <cell r="B1495" t="str">
            <v>Южные электросети
РЭС Оредежский</v>
          </cell>
          <cell r="E1495" t="str">
            <v>6 (6.3)</v>
          </cell>
          <cell r="F1495">
            <v>46044.322916666664</v>
          </cell>
          <cell r="I1495">
            <v>3.88</v>
          </cell>
        </row>
        <row r="1496">
          <cell r="B1496" t="str">
            <v>Центральные электросети
РЭС Тосно</v>
          </cell>
          <cell r="E1496" t="str">
            <v>10 (10.5)</v>
          </cell>
          <cell r="F1496">
            <v>46044.59097222222</v>
          </cell>
          <cell r="I1496">
            <v>1.1499999999999999</v>
          </cell>
        </row>
        <row r="1497">
          <cell r="B1497" t="str">
            <v>Пригородные электросети
РЭС Сертолово</v>
          </cell>
          <cell r="E1497" t="str">
            <v>10 (10.5)</v>
          </cell>
          <cell r="F1497">
            <v>46045.030555555553</v>
          </cell>
          <cell r="I1497">
            <v>0.85</v>
          </cell>
        </row>
        <row r="1498">
          <cell r="B1498" t="str">
            <v>Пригородные электросети
РЭС Сертолово</v>
          </cell>
          <cell r="E1498" t="str">
            <v>10 (10.5)</v>
          </cell>
          <cell r="F1498">
            <v>46045.227777777778</v>
          </cell>
          <cell r="I1498">
            <v>0</v>
          </cell>
        </row>
        <row r="1499">
          <cell r="B1499" t="str">
            <v>Пригородные электросети
РЭС Сертолово</v>
          </cell>
          <cell r="E1499" t="str">
            <v>10 (10.5)</v>
          </cell>
          <cell r="F1499">
            <v>46045.34375</v>
          </cell>
          <cell r="I1499">
            <v>1.25</v>
          </cell>
        </row>
        <row r="1500">
          <cell r="B1500" t="str">
            <v>Восточные электросети
РЭС Кириши</v>
          </cell>
          <cell r="E1500" t="str">
            <v>10 (10.5)</v>
          </cell>
          <cell r="F1500">
            <v>46046.379166666666</v>
          </cell>
          <cell r="I1500">
            <v>1.63</v>
          </cell>
        </row>
        <row r="1501">
          <cell r="B1501" t="str">
            <v>Северные электросети
РЭС Выборг</v>
          </cell>
          <cell r="E1501">
            <v>0.38</v>
          </cell>
          <cell r="F1501">
            <v>46046.488194444442</v>
          </cell>
          <cell r="I1501">
            <v>0.35</v>
          </cell>
        </row>
        <row r="1502">
          <cell r="B1502" t="str">
            <v>Центральные электросети
РЭС Кировск</v>
          </cell>
          <cell r="E1502" t="str">
            <v>10 (10.5)</v>
          </cell>
          <cell r="F1502">
            <v>46046.614583333336</v>
          </cell>
          <cell r="I1502">
            <v>1.18</v>
          </cell>
        </row>
        <row r="1503">
          <cell r="B1503" t="str">
            <v>Центральные электросети
РЭС Отрадное</v>
          </cell>
          <cell r="E1503" t="str">
            <v>10 (10.5)</v>
          </cell>
          <cell r="F1503">
            <v>46047.569444444445</v>
          </cell>
          <cell r="I1503">
            <v>1.2</v>
          </cell>
        </row>
        <row r="1504">
          <cell r="B1504" t="str">
            <v>Центральные электросети
РЭС Тосно</v>
          </cell>
          <cell r="E1504" t="str">
            <v>6 (6.3)</v>
          </cell>
          <cell r="F1504">
            <v>46047.972222222219</v>
          </cell>
          <cell r="I1504">
            <v>1.95</v>
          </cell>
        </row>
        <row r="1505">
          <cell r="B1505" t="str">
            <v>Центральные электросети
РЭС Отрадное</v>
          </cell>
          <cell r="E1505">
            <v>35</v>
          </cell>
          <cell r="F1505">
            <v>46048.526388888888</v>
          </cell>
          <cell r="I1505">
            <v>2.02</v>
          </cell>
        </row>
        <row r="1506">
          <cell r="B1506" t="str">
            <v>Западные электросети
РЭС Кингисепп</v>
          </cell>
          <cell r="E1506" t="str">
            <v>10 (10.5)</v>
          </cell>
          <cell r="F1506">
            <v>46048.572916666664</v>
          </cell>
          <cell r="I1506">
            <v>1.37</v>
          </cell>
        </row>
        <row r="1507">
          <cell r="B1507" t="str">
            <v>Пригородные электросети
РЭС Сертолово</v>
          </cell>
          <cell r="E1507" t="str">
            <v>10 (10.5)</v>
          </cell>
          <cell r="F1507">
            <v>46048.979166666664</v>
          </cell>
          <cell r="I1507">
            <v>7.25</v>
          </cell>
        </row>
        <row r="1508">
          <cell r="B1508" t="str">
            <v>Восточные электросети
РЭС Кириши</v>
          </cell>
          <cell r="E1508" t="str">
            <v>10 (10.5)</v>
          </cell>
          <cell r="F1508">
            <v>46049.260416666664</v>
          </cell>
          <cell r="I1508">
            <v>0.47</v>
          </cell>
        </row>
        <row r="1509">
          <cell r="B1509" t="str">
            <v>Южные электросети
РЭС Оредежский</v>
          </cell>
          <cell r="E1509" t="str">
            <v>10 (10.5)</v>
          </cell>
          <cell r="F1509">
            <v>46049.37222222222</v>
          </cell>
          <cell r="I1509">
            <v>1.98</v>
          </cell>
        </row>
        <row r="1510">
          <cell r="B1510" t="str">
            <v>Пригородные электросети
РЭС Сертолово</v>
          </cell>
          <cell r="E1510" t="str">
            <v>10 (10.5)</v>
          </cell>
          <cell r="F1510">
            <v>46049.6875</v>
          </cell>
          <cell r="I1510">
            <v>0.48</v>
          </cell>
        </row>
        <row r="1511">
          <cell r="B1511" t="str">
            <v>Центральные электросети
РЭС Кировск</v>
          </cell>
          <cell r="E1511" t="str">
            <v>10 (10.5)</v>
          </cell>
          <cell r="F1511">
            <v>46051.494444444441</v>
          </cell>
          <cell r="I1511">
            <v>0.78</v>
          </cell>
        </row>
        <row r="1512">
          <cell r="B1512" t="str">
            <v>Южные электросети
РЭС Гатчина</v>
          </cell>
          <cell r="E1512" t="str">
            <v>10 (10.5)</v>
          </cell>
          <cell r="F1512">
            <v>46051.630555555559</v>
          </cell>
          <cell r="I1512">
            <v>2.37</v>
          </cell>
        </row>
        <row r="1513">
          <cell r="B1513" t="str">
            <v>Пригородные электросети
РЭС Сертолово</v>
          </cell>
          <cell r="E1513" t="str">
            <v>10 (10.5)</v>
          </cell>
          <cell r="F1513">
            <v>46051.911805555559</v>
          </cell>
          <cell r="I1513">
            <v>23.9</v>
          </cell>
        </row>
        <row r="1514">
          <cell r="B1514" t="str">
            <v>Северные электросети
РЭС Выборг</v>
          </cell>
          <cell r="E1514" t="str">
            <v>6 (6.3)</v>
          </cell>
          <cell r="F1514">
            <v>46051.96875</v>
          </cell>
          <cell r="I1514">
            <v>3.18</v>
          </cell>
        </row>
        <row r="1515">
          <cell r="B1515" t="str">
            <v>Северные электросети
РЭС Выборг</v>
          </cell>
          <cell r="E1515" t="str">
            <v>6 (6.3)</v>
          </cell>
          <cell r="F1515">
            <v>46052.259722222225</v>
          </cell>
          <cell r="I1515">
            <v>4.18</v>
          </cell>
        </row>
        <row r="1516">
          <cell r="B1516" t="str">
            <v>Центральные электросети
РЭС Тосно</v>
          </cell>
          <cell r="E1516" t="str">
            <v>10 (10.5)</v>
          </cell>
          <cell r="F1516">
            <v>46052.284722222219</v>
          </cell>
          <cell r="I1516">
            <v>2.77</v>
          </cell>
        </row>
        <row r="1517">
          <cell r="B1517" t="str">
            <v>Северные электросети
РЭС Выборг</v>
          </cell>
          <cell r="E1517">
            <v>0.38</v>
          </cell>
          <cell r="F1517">
            <v>46052.395833333336</v>
          </cell>
          <cell r="I1517">
            <v>0.75</v>
          </cell>
        </row>
        <row r="1518">
          <cell r="B1518" t="str">
            <v>Пригородные электросети
РЭС Всеволожск</v>
          </cell>
          <cell r="E1518" t="str">
            <v>10 (10.5)</v>
          </cell>
          <cell r="F1518">
            <v>46052.398611111108</v>
          </cell>
          <cell r="I1518">
            <v>3.42</v>
          </cell>
        </row>
        <row r="1519">
          <cell r="B1519" t="str">
            <v>Южные электросети
РЭС Гатчина</v>
          </cell>
          <cell r="E1519" t="str">
            <v>10 (10.5)</v>
          </cell>
          <cell r="F1519">
            <v>46052.541666666664</v>
          </cell>
          <cell r="I1519">
            <v>1.67</v>
          </cell>
        </row>
        <row r="1520">
          <cell r="B1520" t="str">
            <v>Центральные электросети
РЭС Кировск</v>
          </cell>
          <cell r="E1520" t="str">
            <v>10 (10.5)</v>
          </cell>
          <cell r="F1520">
            <v>46053.59097222222</v>
          </cell>
          <cell r="I1520">
            <v>2.15</v>
          </cell>
        </row>
        <row r="1521">
          <cell r="B1521" t="str">
            <v>Пригородные электросети
РЭС Всеволожск</v>
          </cell>
          <cell r="E1521" t="str">
            <v>6 (6.3)</v>
          </cell>
          <cell r="F1521">
            <v>46053.59652777778</v>
          </cell>
          <cell r="I1521">
            <v>2</v>
          </cell>
        </row>
        <row r="1522">
          <cell r="B1522" t="str">
            <v>Пригородные электросети
РЭС Всеволожск</v>
          </cell>
          <cell r="E1522" t="str">
            <v>6 (6.3)</v>
          </cell>
          <cell r="F1522">
            <v>46053.875</v>
          </cell>
          <cell r="I1522">
            <v>0.83</v>
          </cell>
        </row>
        <row r="1523">
          <cell r="B1523" t="str">
            <v>Пригородные электросети
РЭС Сертолово</v>
          </cell>
          <cell r="E1523" t="str">
            <v>10 (10.5)</v>
          </cell>
          <cell r="F1523">
            <v>46054.541666666664</v>
          </cell>
          <cell r="I1523">
            <v>0.87</v>
          </cell>
        </row>
        <row r="1524">
          <cell r="B1524" t="str">
            <v>Восточные электросети
РЭС Бокситогорск</v>
          </cell>
          <cell r="E1524" t="str">
            <v>6 (6.3)</v>
          </cell>
          <cell r="F1524">
            <v>46054.678472222222</v>
          </cell>
          <cell r="I1524">
            <v>1.87</v>
          </cell>
        </row>
        <row r="1525">
          <cell r="B1525" t="str">
            <v>Северные электросети
РЭС Выборг</v>
          </cell>
          <cell r="E1525">
            <v>0.38</v>
          </cell>
          <cell r="F1525">
            <v>46054.884027777778</v>
          </cell>
          <cell r="I1525">
            <v>0.47</v>
          </cell>
        </row>
        <row r="1526">
          <cell r="B1526" t="str">
            <v>Западные электросети
РЭС Кингисепп</v>
          </cell>
          <cell r="E1526">
            <v>0.38</v>
          </cell>
          <cell r="F1526">
            <v>46055.51458333333</v>
          </cell>
          <cell r="I1526">
            <v>1.23</v>
          </cell>
        </row>
        <row r="1527">
          <cell r="B1527" t="str">
            <v>Пригородные электросети
РЭС Сертолово</v>
          </cell>
          <cell r="E1527" t="str">
            <v>10 (10.5)</v>
          </cell>
          <cell r="F1527">
            <v>46055.655555555553</v>
          </cell>
          <cell r="I1527">
            <v>1.02</v>
          </cell>
        </row>
        <row r="1528">
          <cell r="B1528" t="str">
            <v>Центральные электросети
РЭС Тосно</v>
          </cell>
          <cell r="E1528" t="str">
            <v>10 (10.5)</v>
          </cell>
          <cell r="F1528">
            <v>46055.875</v>
          </cell>
          <cell r="I1528">
            <v>1.6</v>
          </cell>
        </row>
        <row r="1529">
          <cell r="B1529" t="str">
            <v>Восточные электросети
РЭС Волхов</v>
          </cell>
          <cell r="E1529" t="str">
            <v>10 (10.5)</v>
          </cell>
          <cell r="F1529">
            <v>46056.495138888888</v>
          </cell>
          <cell r="I1529">
            <v>0.18</v>
          </cell>
        </row>
        <row r="1530">
          <cell r="B1530" t="str">
            <v>Пригородные электросети
РЭС Всеволожск</v>
          </cell>
          <cell r="E1530" t="str">
            <v>10 (10.5)</v>
          </cell>
          <cell r="F1530">
            <v>46056.906944444447</v>
          </cell>
          <cell r="I1530">
            <v>0.56999999999999995</v>
          </cell>
        </row>
        <row r="1531">
          <cell r="B1531" t="str">
            <v>Южные электросети
РЭС Луга</v>
          </cell>
          <cell r="E1531" t="str">
            <v>10 (10.5)</v>
          </cell>
          <cell r="F1531">
            <v>46058.395833333336</v>
          </cell>
          <cell r="I1531">
            <v>0.97</v>
          </cell>
        </row>
        <row r="1532">
          <cell r="B1532" t="str">
            <v>Восточные электросети
РЭС Волхов</v>
          </cell>
          <cell r="E1532" t="str">
            <v>10 (10.5)</v>
          </cell>
          <cell r="F1532">
            <v>46058.863888888889</v>
          </cell>
          <cell r="I1532">
            <v>1.43</v>
          </cell>
        </row>
        <row r="1533">
          <cell r="B1533" t="str">
            <v>Центральные электросети
РЭС Кировск</v>
          </cell>
          <cell r="E1533" t="str">
            <v>6 (6.3)</v>
          </cell>
          <cell r="F1533">
            <v>46059.439583333333</v>
          </cell>
          <cell r="I1533">
            <v>0.56999999999999995</v>
          </cell>
        </row>
        <row r="1534">
          <cell r="B1534" t="str">
            <v>Северные электросети
РЭС Южный</v>
          </cell>
          <cell r="E1534" t="str">
            <v>10 (10.5)</v>
          </cell>
          <cell r="F1534">
            <v>46059.503472222219</v>
          </cell>
          <cell r="I1534">
            <v>2.8</v>
          </cell>
        </row>
        <row r="1535">
          <cell r="B1535" t="str">
            <v>Центральные электросети
РЭС Кировск</v>
          </cell>
          <cell r="E1535" t="str">
            <v>6 (6.3)</v>
          </cell>
          <cell r="F1535">
            <v>46059.883333333331</v>
          </cell>
          <cell r="I1535">
            <v>0.55000000000000004</v>
          </cell>
        </row>
        <row r="1536">
          <cell r="B1536" t="str">
            <v>Северные электросети
РЭС Выборг</v>
          </cell>
          <cell r="E1536" t="str">
            <v>6 (6.3)</v>
          </cell>
          <cell r="F1536">
            <v>46059.898611111108</v>
          </cell>
          <cell r="I1536">
            <v>0.35</v>
          </cell>
        </row>
        <row r="1537">
          <cell r="B1537" t="str">
            <v>Западные электросети
РЭС Кингисепп</v>
          </cell>
          <cell r="E1537" t="str">
            <v>10 (10.5)</v>
          </cell>
          <cell r="F1537">
            <v>46060.044444444444</v>
          </cell>
          <cell r="I1537">
            <v>1.72</v>
          </cell>
        </row>
        <row r="1538">
          <cell r="B1538" t="str">
            <v>Северные электросети
РЭС Выборг</v>
          </cell>
          <cell r="E1538">
            <v>35</v>
          </cell>
          <cell r="F1538">
            <v>46060.959722222222</v>
          </cell>
          <cell r="I1538">
            <v>10.92</v>
          </cell>
        </row>
        <row r="1539">
          <cell r="B1539" t="str">
            <v>Северные электросети
РЭС Выборг</v>
          </cell>
          <cell r="E1539">
            <v>35</v>
          </cell>
          <cell r="F1539">
            <v>46060.959722222222</v>
          </cell>
          <cell r="I1539">
            <v>8.17</v>
          </cell>
        </row>
        <row r="1540">
          <cell r="B1540" t="str">
            <v>Северные электросети
РЭС Выборг</v>
          </cell>
          <cell r="E1540">
            <v>35</v>
          </cell>
          <cell r="F1540">
            <v>46060.959722222222</v>
          </cell>
          <cell r="I1540">
            <v>8.17</v>
          </cell>
        </row>
        <row r="1541">
          <cell r="B1541" t="str">
            <v>Северные электросети
РЭС Выборг</v>
          </cell>
          <cell r="E1541" t="str">
            <v>6 (6.3)</v>
          </cell>
          <cell r="F1541">
            <v>46061.125</v>
          </cell>
          <cell r="I1541">
            <v>0.25</v>
          </cell>
        </row>
        <row r="1542">
          <cell r="B1542" t="str">
            <v>Южные электросети
РЭС Гатчина</v>
          </cell>
          <cell r="E1542" t="str">
            <v>6 (6.3)</v>
          </cell>
          <cell r="F1542">
            <v>46061.340277777781</v>
          </cell>
          <cell r="I1542">
            <v>8.5500000000000007</v>
          </cell>
        </row>
        <row r="1543">
          <cell r="B1543" t="str">
            <v>Северные электросети
РЭС Южный</v>
          </cell>
          <cell r="E1543" t="str">
            <v>10 (10.5)</v>
          </cell>
          <cell r="F1543">
            <v>46061.394444444442</v>
          </cell>
          <cell r="I1543">
            <v>2.5499999999999998</v>
          </cell>
        </row>
        <row r="1544">
          <cell r="B1544" t="str">
            <v>Северные электросети
РЭС Выборг</v>
          </cell>
          <cell r="E1544" t="str">
            <v>6 (6.3)</v>
          </cell>
          <cell r="F1544">
            <v>46061.425000000003</v>
          </cell>
          <cell r="I1544">
            <v>7.13</v>
          </cell>
        </row>
        <row r="1545">
          <cell r="B1545" t="str">
            <v>Северные электросети
РЭС Выборг</v>
          </cell>
          <cell r="E1545" t="str">
            <v>10 (10.5)</v>
          </cell>
          <cell r="F1545">
            <v>46061.611805555556</v>
          </cell>
          <cell r="I1545">
            <v>10.57</v>
          </cell>
        </row>
        <row r="1546">
          <cell r="B1546" t="str">
            <v>Северные электросети
РЭС Выборг</v>
          </cell>
          <cell r="E1546" t="str">
            <v>6 (6.3)</v>
          </cell>
          <cell r="F1546">
            <v>46062.400000000001</v>
          </cell>
          <cell r="I1546">
            <v>4.87</v>
          </cell>
        </row>
        <row r="1547">
          <cell r="B1547" t="str">
            <v>Северные электросети
РЭС Выборг</v>
          </cell>
          <cell r="E1547" t="str">
            <v>6 (6.3)</v>
          </cell>
          <cell r="F1547">
            <v>46062.75277777778</v>
          </cell>
          <cell r="I1547">
            <v>6.5</v>
          </cell>
        </row>
        <row r="1548">
          <cell r="B1548" t="str">
            <v>Северные электросети
РЭС Выборг</v>
          </cell>
          <cell r="E1548" t="str">
            <v>6 (6.3)</v>
          </cell>
          <cell r="F1548">
            <v>46063.044444444444</v>
          </cell>
          <cell r="I1548">
            <v>10.67</v>
          </cell>
        </row>
        <row r="1549">
          <cell r="B1549" t="str">
            <v>Центральные электросети
РЭС Кировск</v>
          </cell>
          <cell r="E1549" t="str">
            <v>6 (6.3)</v>
          </cell>
          <cell r="F1549">
            <v>46063.240972222222</v>
          </cell>
          <cell r="I1549">
            <v>2.3199999999999998</v>
          </cell>
        </row>
        <row r="1550">
          <cell r="B1550" t="str">
            <v>Северные электросети
РЭС Выборг</v>
          </cell>
          <cell r="E1550" t="str">
            <v>6 (6.3)</v>
          </cell>
          <cell r="F1550">
            <v>46063.381944444445</v>
          </cell>
          <cell r="I1550">
            <v>0.12</v>
          </cell>
        </row>
        <row r="1551">
          <cell r="B1551" t="str">
            <v>Южные электросети
РЭС Оредежский</v>
          </cell>
          <cell r="E1551" t="str">
            <v>10 (10.5)</v>
          </cell>
          <cell r="F1551">
            <v>46065.45208333333</v>
          </cell>
          <cell r="I1551">
            <v>0.15</v>
          </cell>
        </row>
        <row r="1552">
          <cell r="B1552" t="str">
            <v>Восточные электросети
РЭС Бокситогорск</v>
          </cell>
          <cell r="E1552" t="str">
            <v>6 (6.3)</v>
          </cell>
          <cell r="F1552">
            <v>46066.038194444445</v>
          </cell>
          <cell r="I1552">
            <v>2.0699999999999998</v>
          </cell>
        </row>
        <row r="1553">
          <cell r="B1553" t="str">
            <v>Восточные электросети
РЭС Бокситогорск</v>
          </cell>
          <cell r="E1553" t="str">
            <v>6 (6.3)</v>
          </cell>
          <cell r="F1553">
            <v>46066.395833333336</v>
          </cell>
          <cell r="I1553">
            <v>2.0299999999999998</v>
          </cell>
        </row>
        <row r="1554">
          <cell r="B1554" t="str">
            <v>Восточные электросети
РЭС Кириши</v>
          </cell>
          <cell r="E1554" t="str">
            <v>10 (10.5)</v>
          </cell>
          <cell r="F1554">
            <v>46066.572916666664</v>
          </cell>
          <cell r="I1554">
            <v>1.1299999999999999</v>
          </cell>
        </row>
        <row r="1555">
          <cell r="B1555" t="str">
            <v>Восточные электросети
РЭС Кириши</v>
          </cell>
          <cell r="E1555" t="str">
            <v>10 (10.5)</v>
          </cell>
          <cell r="F1555">
            <v>46066.70208333333</v>
          </cell>
          <cell r="I1555">
            <v>0.32</v>
          </cell>
        </row>
        <row r="1556">
          <cell r="B1556" t="str">
            <v>Северные электросети
РЭС Выборг</v>
          </cell>
          <cell r="E1556">
            <v>0.38</v>
          </cell>
          <cell r="F1556">
            <v>46066.743750000001</v>
          </cell>
          <cell r="I1556">
            <v>1.5</v>
          </cell>
        </row>
        <row r="1557">
          <cell r="B1557" t="str">
            <v>Пригородные электросети
РЭС Всеволожск</v>
          </cell>
          <cell r="E1557" t="str">
            <v>10 (10.5)</v>
          </cell>
          <cell r="F1557">
            <v>46066.972222222219</v>
          </cell>
          <cell r="I1557">
            <v>3.3</v>
          </cell>
        </row>
        <row r="1558">
          <cell r="B1558" t="str">
            <v>Центральные электросети
РЭС Кировск</v>
          </cell>
          <cell r="E1558" t="str">
            <v>6 (6.3)</v>
          </cell>
          <cell r="F1558">
            <v>46068.098611111112</v>
          </cell>
          <cell r="I1558">
            <v>11.18</v>
          </cell>
        </row>
        <row r="1559">
          <cell r="B1559" t="str">
            <v>Южные электросети
РЭС Гатчина</v>
          </cell>
          <cell r="E1559" t="str">
            <v>6 (6.3)</v>
          </cell>
          <cell r="F1559">
            <v>46068.611111111109</v>
          </cell>
          <cell r="I1559">
            <v>0.2</v>
          </cell>
        </row>
        <row r="1560">
          <cell r="B1560" t="str">
            <v>Пригородные электросети
РЭС Сертолово</v>
          </cell>
          <cell r="E1560" t="str">
            <v>10 (10.5)</v>
          </cell>
          <cell r="F1560">
            <v>46069.427777777775</v>
          </cell>
          <cell r="I1560">
            <v>0</v>
          </cell>
        </row>
        <row r="1561">
          <cell r="B1561" t="str">
            <v>Северные электросети
РЭС Выборг</v>
          </cell>
          <cell r="E1561" t="str">
            <v>10 (10.5)</v>
          </cell>
          <cell r="F1561">
            <v>46069.944444444445</v>
          </cell>
          <cell r="I1561">
            <v>1.97</v>
          </cell>
        </row>
        <row r="1562">
          <cell r="B1562" t="str">
            <v>Восточные электросети
РЭС Л.Поле</v>
          </cell>
          <cell r="E1562" t="str">
            <v>10 (10.5)</v>
          </cell>
          <cell r="F1562">
            <v>46071.201388888891</v>
          </cell>
          <cell r="I1562">
            <v>5.58</v>
          </cell>
        </row>
        <row r="1563">
          <cell r="B1563" t="str">
            <v>Западные электросети
РЭС Кингисепп</v>
          </cell>
          <cell r="E1563" t="str">
            <v>10 (10.5)</v>
          </cell>
          <cell r="F1563">
            <v>46071.691666666666</v>
          </cell>
          <cell r="I1563">
            <v>2.48</v>
          </cell>
        </row>
        <row r="1564">
          <cell r="B1564" t="str">
            <v>Пригородные электросети
РЭС Сертолово</v>
          </cell>
          <cell r="E1564" t="str">
            <v>6 (6.3)</v>
          </cell>
          <cell r="F1564">
            <v>46071.902777777781</v>
          </cell>
          <cell r="I1564">
            <v>1.07</v>
          </cell>
        </row>
        <row r="1565">
          <cell r="B1565" t="str">
            <v>Западные электросети
РЭС Кингисепп</v>
          </cell>
          <cell r="E1565" t="str">
            <v>10 (10.5)</v>
          </cell>
          <cell r="F1565">
            <v>46072.025000000001</v>
          </cell>
          <cell r="I1565">
            <v>0.67</v>
          </cell>
        </row>
        <row r="1566">
          <cell r="B1566" t="str">
            <v>Северные электросети
РЭС Рощинский</v>
          </cell>
          <cell r="E1566" t="str">
            <v>10 (10.5)</v>
          </cell>
          <cell r="F1566">
            <v>46072.545138888891</v>
          </cell>
          <cell r="I1566">
            <v>4.33</v>
          </cell>
        </row>
        <row r="1567">
          <cell r="B1567" t="str">
            <v>Центральные электросети
РЭС Кировск</v>
          </cell>
          <cell r="E1567" t="str">
            <v>10 (10.5)</v>
          </cell>
          <cell r="F1567">
            <v>46073.430555555555</v>
          </cell>
          <cell r="I1567">
            <v>4.17</v>
          </cell>
        </row>
        <row r="1568">
          <cell r="B1568" t="str">
            <v>Пригородные электросети
РЭС Сертолово</v>
          </cell>
          <cell r="E1568" t="str">
            <v>10 (10.5)</v>
          </cell>
          <cell r="F1568">
            <v>46074.191666666666</v>
          </cell>
          <cell r="I1568">
            <v>0.85</v>
          </cell>
        </row>
        <row r="1569">
          <cell r="B1569" t="str">
            <v>Пригородные электросети
РЭС Сертолово</v>
          </cell>
          <cell r="E1569" t="str">
            <v>10 (10.5)</v>
          </cell>
          <cell r="F1569">
            <v>46074.191666666666</v>
          </cell>
          <cell r="I1569">
            <v>1.47</v>
          </cell>
        </row>
        <row r="1570">
          <cell r="B1570" t="str">
            <v>Центральные электросети
РЭС Кировск</v>
          </cell>
          <cell r="E1570">
            <v>0.38</v>
          </cell>
          <cell r="F1570">
            <v>46074.402777777781</v>
          </cell>
          <cell r="I1570">
            <v>0.68</v>
          </cell>
        </row>
        <row r="1571">
          <cell r="B1571" t="str">
            <v>Южные электросети
РЭС Оредежский</v>
          </cell>
          <cell r="E1571" t="str">
            <v>10 (10.5)</v>
          </cell>
          <cell r="F1571">
            <v>46074.513888888891</v>
          </cell>
          <cell r="I1571">
            <v>4.38</v>
          </cell>
        </row>
        <row r="1572">
          <cell r="B1572" t="str">
            <v>Центральные электросети
РЭС Тосно</v>
          </cell>
          <cell r="E1572" t="str">
            <v>10 (10.5)</v>
          </cell>
          <cell r="F1572">
            <v>46074.600694444445</v>
          </cell>
          <cell r="I1572">
            <v>4.17</v>
          </cell>
        </row>
        <row r="1573">
          <cell r="B1573" t="str">
            <v>Северные электросети
РЭС Выборг</v>
          </cell>
          <cell r="E1573" t="str">
            <v>10 (10.5)</v>
          </cell>
          <cell r="F1573">
            <v>46075.684027777781</v>
          </cell>
          <cell r="I1573">
            <v>1.5</v>
          </cell>
        </row>
        <row r="1574">
          <cell r="B1574" t="str">
            <v>Северные электросети
РЭС Рощинский</v>
          </cell>
          <cell r="E1574" t="str">
            <v>10 (10.5)</v>
          </cell>
          <cell r="F1574">
            <v>46075.739583333336</v>
          </cell>
          <cell r="I1574">
            <v>6.02</v>
          </cell>
        </row>
        <row r="1575">
          <cell r="B1575" t="str">
            <v>Восточные электросети
РЭС Кириши</v>
          </cell>
          <cell r="E1575">
            <v>0.38</v>
          </cell>
          <cell r="F1575">
            <v>46075.762499999997</v>
          </cell>
          <cell r="I1575">
            <v>3.03</v>
          </cell>
        </row>
        <row r="1576">
          <cell r="B1576" t="str">
            <v>Западные электросети
РЭС Сланцы</v>
          </cell>
          <cell r="E1576" t="str">
            <v>6 (6.3)</v>
          </cell>
          <cell r="F1576">
            <v>46076.256944444445</v>
          </cell>
          <cell r="I1576">
            <v>1.8</v>
          </cell>
        </row>
        <row r="1577">
          <cell r="B1577" t="str">
            <v>Пригородные электросети
РЭС Сертолово</v>
          </cell>
          <cell r="E1577" t="str">
            <v>10 (10.5)</v>
          </cell>
          <cell r="F1577">
            <v>46076.4375</v>
          </cell>
          <cell r="I1577">
            <v>1.78</v>
          </cell>
        </row>
        <row r="1578">
          <cell r="B1578" t="str">
            <v>Северные электросети
РЭС Выборг</v>
          </cell>
          <cell r="E1578">
            <v>0.38</v>
          </cell>
          <cell r="F1578">
            <v>46076.496527777781</v>
          </cell>
          <cell r="I1578">
            <v>0.5</v>
          </cell>
        </row>
        <row r="1579">
          <cell r="B1579" t="str">
            <v>Западные электросети
РЭС С.Бор</v>
          </cell>
          <cell r="E1579">
            <v>0.38</v>
          </cell>
          <cell r="F1579">
            <v>46076.875</v>
          </cell>
          <cell r="I1579">
            <v>0.67</v>
          </cell>
        </row>
        <row r="1580">
          <cell r="B1580" t="str">
            <v>Восточные электросети
РЭС Волхов</v>
          </cell>
          <cell r="E1580">
            <v>0.38</v>
          </cell>
          <cell r="F1580">
            <v>46077.270833333336</v>
          </cell>
          <cell r="I1580">
            <v>3.83</v>
          </cell>
        </row>
        <row r="1581">
          <cell r="B1581" t="str">
            <v>Центральные электросети
РЭС Кировск</v>
          </cell>
          <cell r="E1581" t="str">
            <v>10 (10.5)</v>
          </cell>
          <cell r="F1581">
            <v>46078.482638888891</v>
          </cell>
          <cell r="I1581">
            <v>1.92</v>
          </cell>
        </row>
        <row r="1582">
          <cell r="B1582" t="str">
            <v>Северные электросети
РЭС Южный</v>
          </cell>
          <cell r="E1582" t="str">
            <v>10 (10.5)</v>
          </cell>
          <cell r="F1582">
            <v>46078.794444444444</v>
          </cell>
          <cell r="I1582">
            <v>2.08</v>
          </cell>
        </row>
        <row r="1583">
          <cell r="B1583" t="str">
            <v>Западные электросети
РЭС Кингисепп</v>
          </cell>
          <cell r="E1583" t="str">
            <v>10 (10.5)</v>
          </cell>
          <cell r="F1583">
            <v>46079.719444444447</v>
          </cell>
          <cell r="I1583">
            <v>3.77</v>
          </cell>
        </row>
        <row r="1584">
          <cell r="B1584" t="str">
            <v>Южные электросети
РЭС Оредежский</v>
          </cell>
          <cell r="E1584" t="str">
            <v>10 (10.5)</v>
          </cell>
          <cell r="F1584">
            <v>46079.84375</v>
          </cell>
          <cell r="I1584">
            <v>0.08</v>
          </cell>
        </row>
        <row r="1585">
          <cell r="B1585" t="str">
            <v>Центральные электросети
РЭС Кировск</v>
          </cell>
          <cell r="E1585" t="str">
            <v>10 (10.5)</v>
          </cell>
          <cell r="F1585">
            <v>46079.868055555555</v>
          </cell>
          <cell r="I1585">
            <v>0.22</v>
          </cell>
        </row>
        <row r="1586">
          <cell r="B1586" t="str">
            <v>Пригородные электросети
РЭС Сертолово</v>
          </cell>
          <cell r="E1586" t="str">
            <v>10 (10.5)</v>
          </cell>
          <cell r="F1586">
            <v>46080.090277777781</v>
          </cell>
          <cell r="I1586">
            <v>1.1299999999999999</v>
          </cell>
        </row>
        <row r="1587">
          <cell r="B1587" t="str">
            <v>Северные электросети
РЭС Выборг</v>
          </cell>
          <cell r="E1587" t="str">
            <v>10 (10.5)</v>
          </cell>
          <cell r="F1587">
            <v>46081.270138888889</v>
          </cell>
          <cell r="I1587">
            <v>8.2200000000000006</v>
          </cell>
        </row>
        <row r="1588">
          <cell r="B1588" t="str">
            <v>Восточные электросети
РЭС Тихвин</v>
          </cell>
          <cell r="E1588" t="str">
            <v>10 (10.5)</v>
          </cell>
          <cell r="F1588">
            <v>46081.277777777781</v>
          </cell>
          <cell r="I1588">
            <v>7</v>
          </cell>
        </row>
        <row r="1589">
          <cell r="B1589" t="str">
            <v>Западные электросети
РЭС С.Бор</v>
          </cell>
          <cell r="E1589" t="str">
            <v>10 (10.5)</v>
          </cell>
          <cell r="F1589">
            <v>46081.538194444445</v>
          </cell>
          <cell r="I1589">
            <v>2.88</v>
          </cell>
        </row>
        <row r="1590">
          <cell r="B1590" t="str">
            <v>Северные электросети
РЭС Выборг</v>
          </cell>
          <cell r="E1590" t="str">
            <v>6 (6.3)</v>
          </cell>
          <cell r="F1590">
            <v>46081.759722222225</v>
          </cell>
          <cell r="I1590">
            <v>6.4</v>
          </cell>
        </row>
        <row r="1591">
          <cell r="B1591" t="str">
            <v>Северные электросети
РЭС Выборг</v>
          </cell>
          <cell r="E1591" t="str">
            <v>10 (10.5)</v>
          </cell>
          <cell r="F1591">
            <v>46081.90902777778</v>
          </cell>
          <cell r="I1591">
            <v>5.35</v>
          </cell>
        </row>
        <row r="1592">
          <cell r="B1592" t="str">
            <v>Северные электросети
РЭС Выборг</v>
          </cell>
          <cell r="E1592" t="str">
            <v>10 (10.5)</v>
          </cell>
          <cell r="F1592">
            <v>46082.838888888888</v>
          </cell>
          <cell r="I1592">
            <v>1.52</v>
          </cell>
        </row>
        <row r="1593">
          <cell r="B1593" t="str">
            <v>Северные электросети
РЭС Выборг</v>
          </cell>
          <cell r="E1593">
            <v>0.38</v>
          </cell>
          <cell r="F1593">
            <v>46082.970138888886</v>
          </cell>
          <cell r="I1593">
            <v>16.57</v>
          </cell>
        </row>
        <row r="1594">
          <cell r="B1594" t="str">
            <v>Северные электросети
РЭС Выборг</v>
          </cell>
          <cell r="E1594" t="str">
            <v>10 (10.5)</v>
          </cell>
          <cell r="F1594">
            <v>46083.007638888892</v>
          </cell>
          <cell r="I1594">
            <v>1.1299999999999999</v>
          </cell>
        </row>
        <row r="1595">
          <cell r="B1595" t="str">
            <v>Пригородные электросети
РЭС Сертолово</v>
          </cell>
          <cell r="E1595" t="str">
            <v>6 (6.3)</v>
          </cell>
          <cell r="F1595">
            <v>46083.046527777777</v>
          </cell>
          <cell r="I1595">
            <v>22.12</v>
          </cell>
        </row>
        <row r="1596">
          <cell r="B1596" t="str">
            <v>Центральные электросети
РЭС Кировск</v>
          </cell>
          <cell r="E1596" t="str">
            <v>10 (10.5)</v>
          </cell>
          <cell r="F1596">
            <v>46083.149305555555</v>
          </cell>
          <cell r="I1596">
            <v>8.1199999999999992</v>
          </cell>
        </row>
        <row r="1597">
          <cell r="B1597" t="str">
            <v>Южные электросети
РЭС Луга</v>
          </cell>
          <cell r="E1597">
            <v>0.38</v>
          </cell>
          <cell r="F1597">
            <v>46083.347222222219</v>
          </cell>
          <cell r="I1597">
            <v>0.08</v>
          </cell>
        </row>
        <row r="1598">
          <cell r="B1598" t="str">
            <v>Центральные электросети
РЭС Кировск</v>
          </cell>
          <cell r="E1598" t="str">
            <v>6 (6.3)</v>
          </cell>
          <cell r="F1598">
            <v>46083.381944444445</v>
          </cell>
          <cell r="I1598">
            <v>0.35</v>
          </cell>
        </row>
        <row r="1599">
          <cell r="B1599" t="str">
            <v>Центральные электросети
РЭС Тосно</v>
          </cell>
          <cell r="E1599" t="str">
            <v>10 (10.5)</v>
          </cell>
          <cell r="F1599">
            <v>46083.465277777781</v>
          </cell>
          <cell r="I1599">
            <v>0.83</v>
          </cell>
        </row>
        <row r="1600">
          <cell r="B1600" t="str">
            <v>Пригородные электросети
РЭС Сертолово</v>
          </cell>
          <cell r="E1600" t="str">
            <v>10 (10.5)</v>
          </cell>
          <cell r="F1600">
            <v>46083.691666666666</v>
          </cell>
          <cell r="I1600">
            <v>7.8</v>
          </cell>
        </row>
        <row r="1601">
          <cell r="B1601" t="str">
            <v>Северные электросети
РЭС Выборг</v>
          </cell>
          <cell r="E1601">
            <v>0.38</v>
          </cell>
          <cell r="F1601">
            <v>46084.021527777775</v>
          </cell>
          <cell r="I1601">
            <v>0</v>
          </cell>
        </row>
        <row r="1602">
          <cell r="B1602" t="str">
            <v>Центральные электросети
РЭС Тосно</v>
          </cell>
          <cell r="E1602" t="str">
            <v>6 (6.3)</v>
          </cell>
          <cell r="F1602">
            <v>46084.45416666667</v>
          </cell>
          <cell r="I1602">
            <v>0.65</v>
          </cell>
        </row>
        <row r="1603">
          <cell r="B1603" t="str">
            <v>Восточные электросети
РЭС Тихвин</v>
          </cell>
          <cell r="E1603" t="str">
            <v>10 (10.5)</v>
          </cell>
          <cell r="F1603">
            <v>46084.555555555555</v>
          </cell>
          <cell r="I1603">
            <v>1</v>
          </cell>
        </row>
        <row r="1604">
          <cell r="B1604" t="str">
            <v>Западные электросети
РЭС Кингисепп</v>
          </cell>
          <cell r="E1604" t="str">
            <v>10 (10.5)</v>
          </cell>
          <cell r="F1604">
            <v>46084.663194444445</v>
          </cell>
          <cell r="I1604">
            <v>0.83</v>
          </cell>
        </row>
        <row r="1605">
          <cell r="B1605" t="str">
            <v>Пригородные электросети
РЭС Сертолово</v>
          </cell>
          <cell r="E1605" t="str">
            <v>10 (10.5)</v>
          </cell>
          <cell r="F1605">
            <v>46085.038194444445</v>
          </cell>
          <cell r="I1605">
            <v>0.25</v>
          </cell>
        </row>
        <row r="1606">
          <cell r="B1606" t="str">
            <v>Западные электросети
РЭС С.Бор</v>
          </cell>
          <cell r="E1606" t="str">
            <v>10 (10.5)</v>
          </cell>
          <cell r="F1606">
            <v>46085.451388888891</v>
          </cell>
          <cell r="I1606">
            <v>4</v>
          </cell>
        </row>
        <row r="1607">
          <cell r="B1607" t="str">
            <v>Северные электросети
РЭС Выборг</v>
          </cell>
          <cell r="E1607">
            <v>0.38</v>
          </cell>
          <cell r="F1607">
            <v>46085.784722222219</v>
          </cell>
          <cell r="I1607">
            <v>0.57999999999999996</v>
          </cell>
        </row>
        <row r="1608">
          <cell r="B1608" t="str">
            <v>Пригородные электросети
РЭС Сертолово</v>
          </cell>
          <cell r="E1608" t="str">
            <v>10 (10.5)</v>
          </cell>
          <cell r="F1608">
            <v>46086.055555555555</v>
          </cell>
          <cell r="I1608">
            <v>1.87</v>
          </cell>
        </row>
        <row r="1609">
          <cell r="B1609" t="str">
            <v>Южные электросети
РЭС Луга</v>
          </cell>
          <cell r="E1609" t="str">
            <v>10 (10.5)</v>
          </cell>
          <cell r="F1609">
            <v>46086.090277777781</v>
          </cell>
          <cell r="I1609">
            <v>2.67</v>
          </cell>
        </row>
        <row r="1610">
          <cell r="B1610" t="str">
            <v>Северные электросети
РЭС Выборг</v>
          </cell>
          <cell r="E1610" t="str">
            <v>10 (10.5)</v>
          </cell>
          <cell r="F1610">
            <v>46086.375694444447</v>
          </cell>
          <cell r="I1610">
            <v>4.13</v>
          </cell>
        </row>
        <row r="1611">
          <cell r="B1611" t="str">
            <v>Северные электросети
РЭС Выборг</v>
          </cell>
          <cell r="E1611">
            <v>0.38</v>
          </cell>
          <cell r="F1611">
            <v>46086.398611111108</v>
          </cell>
          <cell r="I1611">
            <v>0.56999999999999995</v>
          </cell>
        </row>
        <row r="1612">
          <cell r="B1612" t="str">
            <v>Пригородные электросети
РЭС Сертолово</v>
          </cell>
          <cell r="E1612" t="str">
            <v>10 (10.5)</v>
          </cell>
          <cell r="F1612">
            <v>46087.146527777775</v>
          </cell>
          <cell r="I1612">
            <v>0.28000000000000003</v>
          </cell>
        </row>
        <row r="1613">
          <cell r="B1613" t="str">
            <v>Пригородные электросети
РЭС Сертолово</v>
          </cell>
          <cell r="E1613" t="str">
            <v>10 (10.5)</v>
          </cell>
          <cell r="F1613">
            <v>46087.503472222219</v>
          </cell>
          <cell r="I1613">
            <v>3.23</v>
          </cell>
        </row>
        <row r="1614">
          <cell r="B1614" t="str">
            <v>Пригородные электросети
РЭС Всеволожск</v>
          </cell>
          <cell r="E1614" t="str">
            <v>10 (10.5)</v>
          </cell>
          <cell r="F1614">
            <v>46088.448611111111</v>
          </cell>
          <cell r="I1614">
            <v>0</v>
          </cell>
        </row>
        <row r="1615">
          <cell r="B1615" t="str">
            <v>Южные электросети
РЭС Луга</v>
          </cell>
          <cell r="E1615" t="str">
            <v>10 (10.5)</v>
          </cell>
          <cell r="F1615">
            <v>46088.78125</v>
          </cell>
          <cell r="I1615">
            <v>0.33</v>
          </cell>
        </row>
        <row r="1616">
          <cell r="B1616" t="str">
            <v>Западные электросети
РЭС С.Бор</v>
          </cell>
          <cell r="E1616" t="str">
            <v>10 (10.5)</v>
          </cell>
          <cell r="F1616">
            <v>46089.135416666664</v>
          </cell>
          <cell r="I1616">
            <v>2.17</v>
          </cell>
        </row>
        <row r="1617">
          <cell r="B1617" t="str">
            <v>Южные электросети
РЭС Гатчина</v>
          </cell>
          <cell r="E1617" t="str">
            <v>6 (6.3)</v>
          </cell>
          <cell r="F1617">
            <v>46089.420138888891</v>
          </cell>
          <cell r="I1617">
            <v>2.63</v>
          </cell>
        </row>
        <row r="1618">
          <cell r="B1618" t="str">
            <v>Южные электросети
РЭС Гатчина</v>
          </cell>
          <cell r="E1618">
            <v>0.38</v>
          </cell>
          <cell r="F1618">
            <v>46089.552777777775</v>
          </cell>
          <cell r="I1618">
            <v>1.73</v>
          </cell>
        </row>
        <row r="1619">
          <cell r="B1619" t="str">
            <v>Восточные электросети
РЭС Подпорожье</v>
          </cell>
          <cell r="E1619" t="str">
            <v>10 (10.5)</v>
          </cell>
          <cell r="F1619">
            <v>46089.611805555556</v>
          </cell>
          <cell r="I1619">
            <v>0</v>
          </cell>
        </row>
        <row r="1620">
          <cell r="B1620" t="str">
            <v>Западные электросети
РЭС С.Бор</v>
          </cell>
          <cell r="E1620" t="str">
            <v>10 (10.5)</v>
          </cell>
          <cell r="F1620">
            <v>46090.552083333336</v>
          </cell>
          <cell r="I1620">
            <v>0.73</v>
          </cell>
        </row>
        <row r="1621">
          <cell r="B1621" t="str">
            <v>Западные электросети
РЭС С.Бор</v>
          </cell>
          <cell r="E1621" t="str">
            <v>10 (10.5)</v>
          </cell>
          <cell r="F1621">
            <v>46090.604861111111</v>
          </cell>
          <cell r="I1621">
            <v>6.78</v>
          </cell>
        </row>
        <row r="1622">
          <cell r="B1622" t="str">
            <v>Восточные электросети
РЭС Волхов</v>
          </cell>
          <cell r="E1622" t="str">
            <v>10 (10.5)</v>
          </cell>
          <cell r="F1622">
            <v>46090.697916666664</v>
          </cell>
          <cell r="I1622">
            <v>3.73</v>
          </cell>
        </row>
        <row r="1623">
          <cell r="B1623" t="str">
            <v>Западные электросети
РЭС Кингисепп</v>
          </cell>
          <cell r="E1623" t="str">
            <v>10 (10.5)</v>
          </cell>
          <cell r="F1623">
            <v>46090.758333333331</v>
          </cell>
          <cell r="I1623">
            <v>0.87</v>
          </cell>
        </row>
        <row r="1624">
          <cell r="B1624" t="str">
            <v>Западные электросети
РЭС Сланцы</v>
          </cell>
          <cell r="E1624" t="str">
            <v>6 (6.3)</v>
          </cell>
          <cell r="F1624">
            <v>46090.836805555555</v>
          </cell>
          <cell r="I1624">
            <v>3.93</v>
          </cell>
        </row>
        <row r="1625">
          <cell r="B1625" t="str">
            <v>Западные электросети
РЭС Кингисепп</v>
          </cell>
          <cell r="E1625" t="str">
            <v>10 (10.5)</v>
          </cell>
          <cell r="F1625">
            <v>46091.268750000003</v>
          </cell>
          <cell r="I1625">
            <v>0.48</v>
          </cell>
        </row>
        <row r="1626">
          <cell r="B1626" t="str">
            <v>Западные электросети
РЭС С.Бор</v>
          </cell>
          <cell r="E1626">
            <v>0.38</v>
          </cell>
          <cell r="F1626">
            <v>46091.474305555559</v>
          </cell>
          <cell r="I1626">
            <v>0.93</v>
          </cell>
        </row>
        <row r="1627">
          <cell r="B1627" t="str">
            <v>Западные электросети
РЭС Кингисепп</v>
          </cell>
          <cell r="E1627" t="str">
            <v>10 (10.5)</v>
          </cell>
          <cell r="F1627">
            <v>46091.666666666664</v>
          </cell>
          <cell r="I1627">
            <v>0</v>
          </cell>
        </row>
        <row r="1628">
          <cell r="B1628" t="str">
            <v>Пригородные электросети
РЭС Всеволожск</v>
          </cell>
          <cell r="E1628" t="str">
            <v>6 (6.3)</v>
          </cell>
          <cell r="F1628">
            <v>46091.980555555558</v>
          </cell>
          <cell r="I1628">
            <v>2.9</v>
          </cell>
        </row>
        <row r="1629">
          <cell r="B1629" t="str">
            <v>Южные электросети
РЭС Гатчина</v>
          </cell>
          <cell r="E1629" t="str">
            <v>6 (6.3)</v>
          </cell>
          <cell r="F1629">
            <v>46093.180555555555</v>
          </cell>
          <cell r="I1629">
            <v>5.0999999999999996</v>
          </cell>
        </row>
        <row r="1630">
          <cell r="B1630" t="str">
            <v>Пригородные электросети
РЭС Сертолово</v>
          </cell>
          <cell r="E1630" t="str">
            <v>10 (10.5)</v>
          </cell>
          <cell r="F1630">
            <v>46093.699305555558</v>
          </cell>
          <cell r="I1630">
            <v>0</v>
          </cell>
        </row>
        <row r="1631">
          <cell r="B1631" t="str">
            <v>Восточные электросети
РЭС Кириши</v>
          </cell>
          <cell r="E1631" t="str">
            <v>10 (10.5)</v>
          </cell>
          <cell r="F1631">
            <v>46094.90347222222</v>
          </cell>
          <cell r="I1631">
            <v>1.02</v>
          </cell>
        </row>
        <row r="1632">
          <cell r="B1632" t="str">
            <v>Восточные электросети
РЭС Подпорожье</v>
          </cell>
          <cell r="E1632" t="str">
            <v>10 (10.5)</v>
          </cell>
          <cell r="F1632">
            <v>46095.0625</v>
          </cell>
          <cell r="I1632">
            <v>0.9</v>
          </cell>
        </row>
        <row r="1633">
          <cell r="B1633" t="str">
            <v>Пригородные электросети
РЭС Сертолово</v>
          </cell>
          <cell r="E1633" t="str">
            <v>10 (10.5)</v>
          </cell>
          <cell r="F1633">
            <v>46095.502083333333</v>
          </cell>
          <cell r="I1633">
            <v>0</v>
          </cell>
        </row>
        <row r="1634">
          <cell r="B1634" t="str">
            <v>Центральные электросети
РЭС Тосно</v>
          </cell>
          <cell r="E1634" t="str">
            <v>6 (6.3)</v>
          </cell>
          <cell r="F1634">
            <v>46095.71875</v>
          </cell>
          <cell r="I1634">
            <v>0.08</v>
          </cell>
        </row>
        <row r="1635">
          <cell r="B1635" t="str">
            <v>Южные электросети
РЭС Луга</v>
          </cell>
          <cell r="E1635" t="str">
            <v>10 (10.5)</v>
          </cell>
          <cell r="F1635">
            <v>46095.739583333336</v>
          </cell>
          <cell r="I1635">
            <v>2.35</v>
          </cell>
        </row>
        <row r="1636">
          <cell r="B1636" t="str">
            <v>Центральные электросети
РЭС Отрадное</v>
          </cell>
          <cell r="E1636">
            <v>0.38</v>
          </cell>
          <cell r="F1636">
            <v>46096.715277777781</v>
          </cell>
          <cell r="I1636">
            <v>0.33</v>
          </cell>
        </row>
        <row r="1637">
          <cell r="B1637" t="str">
            <v>Западные электросети
РЭС С.Бор</v>
          </cell>
          <cell r="E1637" t="str">
            <v>10 (10.5)</v>
          </cell>
          <cell r="F1637">
            <v>46097.479166666664</v>
          </cell>
          <cell r="I1637">
            <v>2.52</v>
          </cell>
        </row>
        <row r="1638">
          <cell r="B1638" t="str">
            <v>Северные электросети
РЭС Южный</v>
          </cell>
          <cell r="E1638">
            <v>0.38</v>
          </cell>
          <cell r="F1638">
            <v>46097.594444444447</v>
          </cell>
          <cell r="I1638">
            <v>2.2000000000000002</v>
          </cell>
        </row>
        <row r="1639">
          <cell r="B1639" t="str">
            <v>Центральные электросети
РЭС Отрадное</v>
          </cell>
          <cell r="E1639" t="str">
            <v>6 (6.3)</v>
          </cell>
          <cell r="F1639">
            <v>46098.006249999999</v>
          </cell>
          <cell r="I1639">
            <v>1.22</v>
          </cell>
        </row>
        <row r="1640">
          <cell r="B1640" t="str">
            <v>Пригородные электросети
РЭС Всеволожск</v>
          </cell>
          <cell r="E1640" t="str">
            <v>10 (10.5)</v>
          </cell>
          <cell r="F1640">
            <v>46098.628472222219</v>
          </cell>
          <cell r="I1640">
            <v>0</v>
          </cell>
        </row>
        <row r="1641">
          <cell r="B1641" t="str">
            <v>Пригородные электросети
РЭС Всеволожск</v>
          </cell>
          <cell r="E1641" t="str">
            <v>10 (10.5)</v>
          </cell>
          <cell r="F1641">
            <v>46098.631944444445</v>
          </cell>
          <cell r="I1641">
            <v>1.1000000000000001</v>
          </cell>
        </row>
        <row r="1642">
          <cell r="B1642" t="str">
            <v>Южные электросети
РЭС Гатчина</v>
          </cell>
          <cell r="E1642">
            <v>0.38</v>
          </cell>
          <cell r="F1642">
            <v>46098.826388888891</v>
          </cell>
          <cell r="I1642">
            <v>6.33</v>
          </cell>
        </row>
        <row r="1643">
          <cell r="B1643" t="str">
            <v>Северные электросети
РЭС Выборг</v>
          </cell>
          <cell r="E1643" t="str">
            <v>10 (10.5)</v>
          </cell>
          <cell r="F1643">
            <v>46098.893055555556</v>
          </cell>
          <cell r="I1643">
            <v>1.98</v>
          </cell>
        </row>
        <row r="1644">
          <cell r="B1644" t="str">
            <v>Южные электросети
РЭС Оредежский</v>
          </cell>
          <cell r="E1644">
            <v>0.38</v>
          </cell>
          <cell r="F1644">
            <v>46099.579861111109</v>
          </cell>
          <cell r="I1644">
            <v>2.08</v>
          </cell>
        </row>
        <row r="1645">
          <cell r="B1645" t="str">
            <v>Северные электросети
РЭС Рощинский</v>
          </cell>
          <cell r="E1645" t="str">
            <v>10 (10.5)</v>
          </cell>
          <cell r="F1645">
            <v>46100.385416666664</v>
          </cell>
          <cell r="I1645">
            <v>2.73</v>
          </cell>
        </row>
        <row r="1646">
          <cell r="B1646" t="str">
            <v>Восточные электросети
РЭС Подпорожье</v>
          </cell>
          <cell r="E1646" t="str">
            <v>6 (6.3)</v>
          </cell>
          <cell r="F1646">
            <v>46100.697916666664</v>
          </cell>
          <cell r="I1646">
            <v>0.45</v>
          </cell>
        </row>
        <row r="1647">
          <cell r="B1647" t="str">
            <v>Южные электросети
РЭС Гатчина</v>
          </cell>
          <cell r="E1647" t="str">
            <v>10 (10.5)</v>
          </cell>
          <cell r="F1647">
            <v>46100.777777777781</v>
          </cell>
          <cell r="I1647">
            <v>1.4</v>
          </cell>
        </row>
        <row r="1648">
          <cell r="B1648" t="str">
            <v>Западные электросети
РЭС Кингисепп</v>
          </cell>
          <cell r="E1648" t="str">
            <v>10 (10.5)</v>
          </cell>
          <cell r="F1648">
            <v>46102.916666666664</v>
          </cell>
          <cell r="I1648">
            <v>1.92</v>
          </cell>
        </row>
        <row r="1649">
          <cell r="B1649" t="str">
            <v>Восточные электросети
РЭС Волхов</v>
          </cell>
          <cell r="E1649" t="str">
            <v>10 (10.5)</v>
          </cell>
          <cell r="F1649">
            <v>46103.392361111109</v>
          </cell>
          <cell r="I1649">
            <v>9.1</v>
          </cell>
        </row>
        <row r="1650">
          <cell r="B1650" t="str">
            <v>Северные электросети
РЭС Выборг</v>
          </cell>
          <cell r="E1650">
            <v>0.38</v>
          </cell>
          <cell r="F1650">
            <v>46104.361111111109</v>
          </cell>
          <cell r="I1650">
            <v>9.35</v>
          </cell>
        </row>
        <row r="1651">
          <cell r="B1651" t="str">
            <v>Пригородные электросети
РЭС Сертолово</v>
          </cell>
          <cell r="E1651">
            <v>0.38</v>
          </cell>
          <cell r="F1651">
            <v>46104.583333333336</v>
          </cell>
          <cell r="I1651">
            <v>2.95</v>
          </cell>
        </row>
        <row r="1652">
          <cell r="B1652" t="str">
            <v>Центральные электросети
РЭС Отрадное</v>
          </cell>
          <cell r="E1652" t="str">
            <v>10 (10.5)</v>
          </cell>
          <cell r="F1652">
            <v>46104.584722222222</v>
          </cell>
          <cell r="I1652">
            <v>0.93</v>
          </cell>
        </row>
        <row r="1653">
          <cell r="B1653" t="str">
            <v>Пригородные электросети
РЭС Всеволожск</v>
          </cell>
          <cell r="E1653" t="str">
            <v>10 (10.5)</v>
          </cell>
          <cell r="F1653">
            <v>46104.604166666664</v>
          </cell>
          <cell r="I1653">
            <v>0.6</v>
          </cell>
        </row>
        <row r="1654">
          <cell r="B1654" t="str">
            <v>Западные электросети
РЭС Сланцы</v>
          </cell>
          <cell r="E1654" t="str">
            <v>6 (6.3)</v>
          </cell>
          <cell r="F1654">
            <v>46105.076388888891</v>
          </cell>
          <cell r="I1654">
            <v>8.35</v>
          </cell>
        </row>
        <row r="1655">
          <cell r="B1655" t="str">
            <v>Северные электросети
РЭС Выборг</v>
          </cell>
          <cell r="E1655" t="str">
            <v>10 (10.5)</v>
          </cell>
          <cell r="F1655">
            <v>46106.505555555559</v>
          </cell>
          <cell r="I1655">
            <v>6.85</v>
          </cell>
        </row>
        <row r="1656">
          <cell r="B1656" t="str">
            <v>Северные электросети
РЭС Выборг</v>
          </cell>
          <cell r="E1656" t="str">
            <v>10 (10.5)</v>
          </cell>
          <cell r="F1656">
            <v>46106.534722222219</v>
          </cell>
          <cell r="I1656">
            <v>2.5299999999999998</v>
          </cell>
        </row>
        <row r="1657">
          <cell r="B1657" t="str">
            <v>Пригородные электросети
РЭС Сертолово</v>
          </cell>
          <cell r="E1657">
            <v>0.38</v>
          </cell>
          <cell r="F1657">
            <v>46106.951388888891</v>
          </cell>
          <cell r="I1657">
            <v>7.0000000000000007E-2</v>
          </cell>
        </row>
        <row r="1658">
          <cell r="B1658" t="str">
            <v>Южные электросети
РЭС Гатчина</v>
          </cell>
          <cell r="E1658" t="str">
            <v>6 (6.3)</v>
          </cell>
          <cell r="F1658">
            <v>46107.442361111112</v>
          </cell>
          <cell r="I1658">
            <v>2.2200000000000002</v>
          </cell>
        </row>
        <row r="1659">
          <cell r="B1659" t="str">
            <v>Южные электросети
РЭС Гатчина</v>
          </cell>
          <cell r="E1659" t="str">
            <v>6 (6.3)</v>
          </cell>
          <cell r="F1659">
            <v>46107.459027777775</v>
          </cell>
          <cell r="I1659">
            <v>3.9</v>
          </cell>
        </row>
        <row r="1660">
          <cell r="B1660" t="str">
            <v>Западные электросети
РЭС Кингисепп</v>
          </cell>
          <cell r="E1660" t="str">
            <v>10 (10.5)</v>
          </cell>
          <cell r="F1660">
            <v>46107.576388888891</v>
          </cell>
          <cell r="I1660">
            <v>0.97</v>
          </cell>
        </row>
        <row r="1661">
          <cell r="B1661" t="str">
            <v>Центральные электросети
РЭС Тосно</v>
          </cell>
          <cell r="E1661" t="str">
            <v>6 (6.3)</v>
          </cell>
          <cell r="F1661">
            <v>46108.170138888891</v>
          </cell>
          <cell r="I1661">
            <v>11.25</v>
          </cell>
        </row>
        <row r="1662">
          <cell r="B1662" t="str">
            <v>Южные электросети
РЭС Гатчина</v>
          </cell>
          <cell r="E1662" t="str">
            <v>6 (6.3)</v>
          </cell>
          <cell r="F1662">
            <v>46108.225694444445</v>
          </cell>
          <cell r="I1662">
            <v>5.2</v>
          </cell>
        </row>
        <row r="1663">
          <cell r="B1663" t="str">
            <v>Северные электросети
РЭС Рощинский</v>
          </cell>
          <cell r="E1663" t="str">
            <v>10 (10.5)</v>
          </cell>
          <cell r="F1663">
            <v>46108.283333333333</v>
          </cell>
          <cell r="I1663">
            <v>28.7</v>
          </cell>
        </row>
        <row r="1664">
          <cell r="B1664" t="str">
            <v>Пригородные электросети
РЭС Всеволожск</v>
          </cell>
          <cell r="E1664" t="str">
            <v>10 (10.5)</v>
          </cell>
          <cell r="F1664">
            <v>46108.439583333333</v>
          </cell>
          <cell r="I1664">
            <v>1.63</v>
          </cell>
        </row>
        <row r="1665">
          <cell r="B1665" t="str">
            <v>Западные электросети
РЭС Кингисепп</v>
          </cell>
          <cell r="E1665" t="str">
            <v>10 (10.5)</v>
          </cell>
          <cell r="F1665">
            <v>46111.361111111109</v>
          </cell>
          <cell r="I1665">
            <v>1.75</v>
          </cell>
        </row>
        <row r="1666">
          <cell r="B1666" t="str">
            <v>Западные электросети
РЭС С.Бор</v>
          </cell>
          <cell r="E1666" t="str">
            <v>10 (10.5)</v>
          </cell>
          <cell r="F1666">
            <v>46111.5625</v>
          </cell>
          <cell r="I1666">
            <v>0.92</v>
          </cell>
        </row>
        <row r="1667">
          <cell r="B1667" t="str">
            <v>Центральные электросети
РЭС Тосно</v>
          </cell>
          <cell r="E1667">
            <v>0.38</v>
          </cell>
          <cell r="F1667">
            <v>46112.482638888891</v>
          </cell>
          <cell r="I1667">
            <v>4.33</v>
          </cell>
        </row>
        <row r="1668">
          <cell r="B1668" t="str">
            <v>Восточные электросети
РЭС Бокситогорск</v>
          </cell>
          <cell r="E1668">
            <v>0.38</v>
          </cell>
          <cell r="F1668">
            <v>46112.642361111109</v>
          </cell>
          <cell r="I1668">
            <v>0</v>
          </cell>
        </row>
        <row r="1669">
          <cell r="B1669" t="str">
            <v>Центральные электросети
РЭС Отрадное</v>
          </cell>
          <cell r="E1669" t="str">
            <v>6 (6.3)</v>
          </cell>
          <cell r="F1669">
            <v>46113.095833333333</v>
          </cell>
          <cell r="I1669">
            <v>0.45</v>
          </cell>
        </row>
        <row r="1670">
          <cell r="B1670" t="str">
            <v>Восточные электросети
РЭС Бокситогорск</v>
          </cell>
          <cell r="E1670" t="str">
            <v>6 (6.3)</v>
          </cell>
          <cell r="F1670">
            <v>46113.489583333336</v>
          </cell>
          <cell r="I1670">
            <v>1.73</v>
          </cell>
        </row>
        <row r="1671">
          <cell r="B1671" t="str">
            <v>Западные электросети
РЭС С.Бор</v>
          </cell>
          <cell r="E1671" t="str">
            <v>10 (10.5)</v>
          </cell>
          <cell r="F1671">
            <v>46113.791666666664</v>
          </cell>
          <cell r="I1671">
            <v>0.33</v>
          </cell>
        </row>
        <row r="1672">
          <cell r="B1672" t="str">
            <v>Южные электросети
РЭС Оредежский</v>
          </cell>
          <cell r="E1672" t="str">
            <v>10 (10.5)</v>
          </cell>
          <cell r="F1672">
            <v>46113.881944444445</v>
          </cell>
          <cell r="I1672">
            <v>1.17</v>
          </cell>
        </row>
        <row r="1673">
          <cell r="B1673" t="str">
            <v>Южные электросети
РЭС Гатчина</v>
          </cell>
          <cell r="E1673" t="str">
            <v>6 (6.3)</v>
          </cell>
          <cell r="F1673">
            <v>46115.503472222219</v>
          </cell>
          <cell r="I1673">
            <v>2.37</v>
          </cell>
        </row>
        <row r="1674">
          <cell r="B1674" t="str">
            <v>Южные электросети
РЭС Гатчина</v>
          </cell>
          <cell r="E1674" t="str">
            <v>6 (6.3)</v>
          </cell>
          <cell r="F1674">
            <v>46115.602083333331</v>
          </cell>
          <cell r="I1674">
            <v>10.33</v>
          </cell>
        </row>
        <row r="1675">
          <cell r="B1675" t="str">
            <v>Центральные электросети
РЭС Кировск</v>
          </cell>
          <cell r="E1675" t="str">
            <v>10 (10.5)</v>
          </cell>
          <cell r="F1675">
            <v>46116.94027777778</v>
          </cell>
          <cell r="I1675">
            <v>0.85</v>
          </cell>
        </row>
        <row r="1676">
          <cell r="B1676" t="str">
            <v>Южные электросети
РЭС Луга</v>
          </cell>
          <cell r="E1676" t="str">
            <v>10 (10.5)</v>
          </cell>
          <cell r="F1676">
            <v>46117.011805555558</v>
          </cell>
          <cell r="I1676">
            <v>1.4</v>
          </cell>
        </row>
        <row r="1677">
          <cell r="B1677" t="str">
            <v>Центральные электросети
РЭС Кировск</v>
          </cell>
          <cell r="E1677" t="str">
            <v>10 (10.5)</v>
          </cell>
          <cell r="F1677">
            <v>46117.989583333336</v>
          </cell>
          <cell r="I1677">
            <v>10.28</v>
          </cell>
        </row>
        <row r="1678">
          <cell r="B1678" t="str">
            <v>Центральные электросети
РЭС Тосно</v>
          </cell>
          <cell r="E1678" t="str">
            <v>10 (10.5)</v>
          </cell>
          <cell r="F1678">
            <v>46119.583333333336</v>
          </cell>
          <cell r="I1678">
            <v>3.62</v>
          </cell>
        </row>
        <row r="1679">
          <cell r="B1679" t="str">
            <v>Центральные электросети
РЭС Отрадное</v>
          </cell>
          <cell r="E1679">
            <v>0.38</v>
          </cell>
          <cell r="F1679">
            <v>46119.640972222223</v>
          </cell>
          <cell r="I1679">
            <v>0.82</v>
          </cell>
        </row>
        <row r="1680">
          <cell r="B1680" t="str">
            <v>Северные электросети
РЭС Выборг</v>
          </cell>
          <cell r="E1680">
            <v>0.38</v>
          </cell>
          <cell r="F1680">
            <v>46119.659722222219</v>
          </cell>
          <cell r="I1680">
            <v>1</v>
          </cell>
        </row>
        <row r="1681">
          <cell r="B1681" t="str">
            <v>Центральные электросети
РЭС Кировск</v>
          </cell>
          <cell r="E1681" t="str">
            <v>6 (6.3)</v>
          </cell>
          <cell r="F1681">
            <v>46119.68472222222</v>
          </cell>
          <cell r="I1681">
            <v>1.17</v>
          </cell>
        </row>
        <row r="1682">
          <cell r="B1682" t="str">
            <v>Западные электросети
РЭС С.Бор</v>
          </cell>
          <cell r="E1682" t="str">
            <v>10 (10.5)</v>
          </cell>
          <cell r="F1682">
            <v>46119.9375</v>
          </cell>
          <cell r="I1682">
            <v>1.1200000000000001</v>
          </cell>
        </row>
        <row r="1683">
          <cell r="B1683" t="str">
            <v>Центральные электросети
РЭС Отрадное</v>
          </cell>
          <cell r="E1683">
            <v>0.38</v>
          </cell>
          <cell r="F1683">
            <v>46119.997916666667</v>
          </cell>
          <cell r="I1683">
            <v>1.3</v>
          </cell>
        </row>
        <row r="1684">
          <cell r="B1684" t="str">
            <v>Северные электросети
РЭС Южный</v>
          </cell>
          <cell r="E1684" t="str">
            <v>6 (6.3)</v>
          </cell>
          <cell r="F1684">
            <v>46120.031944444447</v>
          </cell>
          <cell r="I1684">
            <v>2.2000000000000002</v>
          </cell>
        </row>
        <row r="1685">
          <cell r="B1685" t="str">
            <v>Центральные электросети
РЭС Кировск</v>
          </cell>
          <cell r="E1685" t="str">
            <v>10 (10.5)</v>
          </cell>
          <cell r="F1685">
            <v>46120.032638888886</v>
          </cell>
          <cell r="I1685">
            <v>0.68</v>
          </cell>
        </row>
        <row r="1686">
          <cell r="B1686" t="str">
            <v>Центральные электросети
РЭС Отрадное</v>
          </cell>
          <cell r="E1686">
            <v>0.38</v>
          </cell>
          <cell r="F1686">
            <v>46120.05</v>
          </cell>
          <cell r="I1686">
            <v>0.55000000000000004</v>
          </cell>
        </row>
        <row r="1687">
          <cell r="B1687" t="str">
            <v>Центральные электросети
РЭС Кировск</v>
          </cell>
          <cell r="E1687" t="str">
            <v>10 (10.5)</v>
          </cell>
          <cell r="F1687">
            <v>46120.057638888888</v>
          </cell>
          <cell r="I1687">
            <v>0.03</v>
          </cell>
        </row>
        <row r="1688">
          <cell r="B1688" t="str">
            <v>Центральные электросети
РЭС Кировск</v>
          </cell>
          <cell r="E1688">
            <v>110</v>
          </cell>
          <cell r="F1688">
            <v>46120.109722222223</v>
          </cell>
          <cell r="I1688">
            <v>2.12</v>
          </cell>
        </row>
        <row r="1689">
          <cell r="B1689" t="str">
            <v>Центральные электросети
РЭС Отрадное</v>
          </cell>
          <cell r="E1689">
            <v>0.38</v>
          </cell>
          <cell r="F1689">
            <v>46120.283333333333</v>
          </cell>
          <cell r="I1689">
            <v>0.57999999999999996</v>
          </cell>
        </row>
        <row r="1690">
          <cell r="B1690" t="str">
            <v>Южные электросети
РЭС Луга</v>
          </cell>
          <cell r="E1690" t="str">
            <v>10 (10.5)</v>
          </cell>
          <cell r="F1690">
            <v>46120.309027777781</v>
          </cell>
          <cell r="I1690">
            <v>2.67</v>
          </cell>
        </row>
        <row r="1691">
          <cell r="B1691" t="str">
            <v>Центральные электросети
РЭС Кировск</v>
          </cell>
          <cell r="E1691" t="str">
            <v>10 (10.5)</v>
          </cell>
          <cell r="F1691">
            <v>46120.315972222219</v>
          </cell>
          <cell r="I1691">
            <v>2.17</v>
          </cell>
        </row>
        <row r="1692">
          <cell r="B1692" t="str">
            <v>Южные электросети
РЭС Оредежский</v>
          </cell>
          <cell r="E1692">
            <v>0.38</v>
          </cell>
          <cell r="F1692">
            <v>46120.375694444447</v>
          </cell>
          <cell r="I1692">
            <v>7.02</v>
          </cell>
        </row>
        <row r="1693">
          <cell r="B1693" t="str">
            <v>Северные электросети
РЭС Рощинский</v>
          </cell>
          <cell r="E1693" t="str">
            <v>10 (10.5)</v>
          </cell>
          <cell r="F1693">
            <v>46120.381944444445</v>
          </cell>
          <cell r="I1693">
            <v>5.92</v>
          </cell>
        </row>
        <row r="1694">
          <cell r="B1694" t="str">
            <v>Западные электросети
РЭС Кингисепп</v>
          </cell>
          <cell r="E1694" t="str">
            <v>10 (10.5)</v>
          </cell>
          <cell r="F1694">
            <v>46120.385416666664</v>
          </cell>
          <cell r="I1694">
            <v>1.72</v>
          </cell>
        </row>
        <row r="1695">
          <cell r="B1695" t="str">
            <v>Центральные электросети
РЭС Кировск</v>
          </cell>
          <cell r="E1695" t="str">
            <v>6 (6.3)</v>
          </cell>
          <cell r="F1695">
            <v>46120.407638888886</v>
          </cell>
          <cell r="I1695">
            <v>0.2</v>
          </cell>
        </row>
        <row r="1696">
          <cell r="B1696" t="str">
            <v>Северные электросети
РЭС Рощинский</v>
          </cell>
          <cell r="E1696" t="str">
            <v>10 (10.5)</v>
          </cell>
          <cell r="F1696">
            <v>46120.451388888891</v>
          </cell>
          <cell r="I1696">
            <v>2.1</v>
          </cell>
        </row>
        <row r="1697">
          <cell r="B1697" t="str">
            <v>Центральные электросети
РЭС Тосно</v>
          </cell>
          <cell r="E1697" t="str">
            <v>6 (6.3)</v>
          </cell>
          <cell r="F1697">
            <v>46120.454861111109</v>
          </cell>
          <cell r="I1697">
            <v>0.23</v>
          </cell>
        </row>
        <row r="1698">
          <cell r="B1698" t="str">
            <v>Пригородные электросети
РЭС Сертолово</v>
          </cell>
          <cell r="E1698" t="str">
            <v>6 (6.3)</v>
          </cell>
          <cell r="F1698">
            <v>46120.51666666667</v>
          </cell>
          <cell r="I1698">
            <v>0.93</v>
          </cell>
        </row>
        <row r="1699">
          <cell r="B1699" t="str">
            <v>Центральные электросети
РЭС Отрадное</v>
          </cell>
          <cell r="E1699">
            <v>35</v>
          </cell>
          <cell r="F1699">
            <v>46120.556250000001</v>
          </cell>
          <cell r="I1699">
            <v>0.03</v>
          </cell>
        </row>
        <row r="1700">
          <cell r="B1700" t="str">
            <v>Восточные электросети
РЭС Подпорожье</v>
          </cell>
          <cell r="E1700" t="str">
            <v>6 (6.3)</v>
          </cell>
          <cell r="F1700">
            <v>46120.60833333333</v>
          </cell>
          <cell r="I1700">
            <v>4.53</v>
          </cell>
        </row>
        <row r="1701">
          <cell r="B1701" t="str">
            <v>Западные электросети
РЭС Кингисепп</v>
          </cell>
          <cell r="E1701" t="str">
            <v>10 (10.5)</v>
          </cell>
          <cell r="F1701">
            <v>46120.61041666667</v>
          </cell>
          <cell r="I1701">
            <v>2.5299999999999998</v>
          </cell>
        </row>
        <row r="1702">
          <cell r="B1702" t="str">
            <v>Северные электросети
РЭС Выборг</v>
          </cell>
          <cell r="E1702" t="str">
            <v>10 (10.5)</v>
          </cell>
          <cell r="F1702">
            <v>46120.628472222219</v>
          </cell>
          <cell r="I1702">
            <v>3.1</v>
          </cell>
        </row>
        <row r="1703">
          <cell r="B1703" t="str">
            <v>Центральные электросети
РЭС Кировск</v>
          </cell>
          <cell r="E1703" t="str">
            <v>10 (10.5)</v>
          </cell>
          <cell r="F1703">
            <v>46120.636805555558</v>
          </cell>
          <cell r="I1703">
            <v>4.57</v>
          </cell>
        </row>
        <row r="1704">
          <cell r="B1704" t="str">
            <v>Центральные электросети
РЭС Отрадное</v>
          </cell>
          <cell r="E1704">
            <v>35</v>
          </cell>
          <cell r="F1704">
            <v>46120.638194444444</v>
          </cell>
          <cell r="I1704">
            <v>0.08</v>
          </cell>
        </row>
        <row r="1705">
          <cell r="B1705" t="str">
            <v>Северные электросети
РЭС Рощинский</v>
          </cell>
          <cell r="E1705" t="str">
            <v>10 (10.5)</v>
          </cell>
          <cell r="F1705">
            <v>46120.704861111109</v>
          </cell>
          <cell r="I1705">
            <v>19.77</v>
          </cell>
        </row>
        <row r="1706">
          <cell r="B1706" t="str">
            <v>Пригородные электросети
РЭС Сертолово</v>
          </cell>
          <cell r="E1706" t="str">
            <v>10 (10.5)</v>
          </cell>
          <cell r="F1706">
            <v>46120.715277777781</v>
          </cell>
          <cell r="I1706">
            <v>0.9</v>
          </cell>
        </row>
        <row r="1707">
          <cell r="B1707" t="str">
            <v>Западные электросети
РЭС Кингисепп</v>
          </cell>
          <cell r="E1707" t="str">
            <v>10 (10.5)</v>
          </cell>
          <cell r="F1707">
            <v>46120.765277777777</v>
          </cell>
          <cell r="I1707">
            <v>2.75</v>
          </cell>
        </row>
        <row r="1708">
          <cell r="B1708" t="str">
            <v>Центральные электросети
РЭС Отрадное</v>
          </cell>
          <cell r="E1708">
            <v>0.38</v>
          </cell>
          <cell r="F1708">
            <v>46120.916666666664</v>
          </cell>
          <cell r="I1708">
            <v>0.63</v>
          </cell>
        </row>
        <row r="1709">
          <cell r="B1709" t="str">
            <v>Северные электросети
РЭС Рощинский</v>
          </cell>
          <cell r="E1709" t="str">
            <v>10 (10.5)</v>
          </cell>
          <cell r="F1709">
            <v>46120.958333333336</v>
          </cell>
          <cell r="I1709">
            <v>1.08</v>
          </cell>
        </row>
        <row r="1710">
          <cell r="B1710" t="str">
            <v>Центральные электросети
РЭС Тосно</v>
          </cell>
          <cell r="E1710" t="str">
            <v>10 (10.5)</v>
          </cell>
          <cell r="F1710">
            <v>46121.072916666664</v>
          </cell>
          <cell r="I1710">
            <v>7.42</v>
          </cell>
        </row>
        <row r="1711">
          <cell r="B1711" t="str">
            <v>Центральные электросети
РЭС Отрадное</v>
          </cell>
          <cell r="E1711">
            <v>0.38</v>
          </cell>
          <cell r="F1711">
            <v>46121.084722222222</v>
          </cell>
          <cell r="I1711">
            <v>1.33</v>
          </cell>
        </row>
        <row r="1712">
          <cell r="B1712" t="str">
            <v>Центральные электросети
РЭС Кировск</v>
          </cell>
          <cell r="E1712" t="str">
            <v>10 (10.5)</v>
          </cell>
          <cell r="F1712">
            <v>46121.15347222222</v>
          </cell>
          <cell r="I1712">
            <v>0.6</v>
          </cell>
        </row>
        <row r="1713">
          <cell r="B1713" t="str">
            <v>Южные электросети
РЭС Гатчина</v>
          </cell>
          <cell r="E1713" t="str">
            <v>6 (6.3)</v>
          </cell>
          <cell r="F1713">
            <v>46121.425000000003</v>
          </cell>
          <cell r="I1713">
            <v>13.77</v>
          </cell>
        </row>
        <row r="1714">
          <cell r="B1714" t="str">
            <v>Центральные электросети
РЭС Кировск</v>
          </cell>
          <cell r="E1714" t="str">
            <v>10 (10.5)</v>
          </cell>
          <cell r="F1714">
            <v>46121.506944444445</v>
          </cell>
          <cell r="I1714">
            <v>2.75</v>
          </cell>
        </row>
        <row r="1715">
          <cell r="B1715" t="str">
            <v>Южные электросети
РЭС Гатчина</v>
          </cell>
          <cell r="E1715" t="str">
            <v>10 (10.5)</v>
          </cell>
          <cell r="F1715">
            <v>46121.574999999997</v>
          </cell>
          <cell r="I1715">
            <v>3.4</v>
          </cell>
        </row>
        <row r="1716">
          <cell r="B1716" t="str">
            <v>Западные электросети
РЭС С.Бор</v>
          </cell>
          <cell r="E1716" t="str">
            <v>10 (10.5)</v>
          </cell>
          <cell r="F1716">
            <v>46121.6875</v>
          </cell>
          <cell r="I1716">
            <v>0.42</v>
          </cell>
        </row>
        <row r="1717">
          <cell r="B1717" t="str">
            <v>Южные электросети
РЭС Гатчина</v>
          </cell>
          <cell r="E1717" t="str">
            <v>10 (10.5)</v>
          </cell>
          <cell r="F1717">
            <v>46121.763194444444</v>
          </cell>
          <cell r="I1717">
            <v>4.05</v>
          </cell>
        </row>
        <row r="1718">
          <cell r="B1718" t="str">
            <v>Северные электросети
РЭС Выборг</v>
          </cell>
          <cell r="E1718">
            <v>0.38</v>
          </cell>
          <cell r="F1718">
            <v>46122.946527777778</v>
          </cell>
          <cell r="I1718">
            <v>0.98</v>
          </cell>
        </row>
        <row r="1719">
          <cell r="B1719" t="str">
            <v>Северные электросети
РЭС Выборг</v>
          </cell>
          <cell r="E1719">
            <v>0.38</v>
          </cell>
          <cell r="F1719">
            <v>46122.99722222222</v>
          </cell>
          <cell r="I1719">
            <v>0.92</v>
          </cell>
        </row>
        <row r="1720">
          <cell r="B1720" t="str">
            <v>Центральные электросети
РЭС Кировск</v>
          </cell>
          <cell r="E1720">
            <v>0.38</v>
          </cell>
          <cell r="F1720">
            <v>46123.107638888891</v>
          </cell>
          <cell r="I1720">
            <v>12.77</v>
          </cell>
        </row>
        <row r="1721">
          <cell r="B1721" t="str">
            <v>Северные электросети
РЭС Выборг</v>
          </cell>
          <cell r="E1721">
            <v>0.38</v>
          </cell>
          <cell r="F1721">
            <v>46123.15</v>
          </cell>
          <cell r="I1721">
            <v>13.23</v>
          </cell>
        </row>
        <row r="1722">
          <cell r="B1722" t="str">
            <v>Центральные электросети
РЭС Кировск</v>
          </cell>
          <cell r="E1722" t="str">
            <v>6 (6.3)</v>
          </cell>
          <cell r="F1722">
            <v>46123.411111111112</v>
          </cell>
          <cell r="I1722">
            <v>1.47</v>
          </cell>
        </row>
        <row r="1723">
          <cell r="B1723" t="str">
            <v>Южные электросети
РЭС Оредежский</v>
          </cell>
          <cell r="E1723" t="str">
            <v>10 (10.5)</v>
          </cell>
          <cell r="F1723">
            <v>46123.580555555556</v>
          </cell>
          <cell r="I1723">
            <v>1.03</v>
          </cell>
        </row>
        <row r="1724">
          <cell r="B1724" t="str">
            <v>Восточные электросети
РЭС Волхов</v>
          </cell>
          <cell r="E1724" t="str">
            <v>10 (10.5)</v>
          </cell>
          <cell r="F1724">
            <v>46124.201388888891</v>
          </cell>
          <cell r="I1724">
            <v>1.72</v>
          </cell>
        </row>
        <row r="1725">
          <cell r="B1725" t="str">
            <v>Северные электросети
РЭС Выборг</v>
          </cell>
          <cell r="E1725" t="str">
            <v>6 (6.3)</v>
          </cell>
          <cell r="F1725">
            <v>46125.621527777781</v>
          </cell>
          <cell r="I1725">
            <v>1.82</v>
          </cell>
        </row>
        <row r="1726">
          <cell r="B1726" t="str">
            <v>Северные электросети
РЭС Выборг</v>
          </cell>
          <cell r="E1726" t="str">
            <v>6 (6.3)</v>
          </cell>
          <cell r="F1726">
            <v>46125.74722222222</v>
          </cell>
          <cell r="I1726">
            <v>0.23</v>
          </cell>
        </row>
        <row r="1727">
          <cell r="B1727" t="str">
            <v>Северные электросети
РЭС Выборг</v>
          </cell>
          <cell r="E1727" t="str">
            <v>6 (6.3)</v>
          </cell>
          <cell r="F1727">
            <v>46126.418055555558</v>
          </cell>
          <cell r="I1727">
            <v>0.82</v>
          </cell>
        </row>
        <row r="1728">
          <cell r="B1728" t="str">
            <v>Пригородные электросети
РЭС Сертолово</v>
          </cell>
          <cell r="E1728" t="str">
            <v>10 (10.5)</v>
          </cell>
          <cell r="F1728">
            <v>46127.175000000003</v>
          </cell>
          <cell r="I1728">
            <v>0.33</v>
          </cell>
        </row>
        <row r="1729">
          <cell r="B1729" t="str">
            <v>Пригородные электросети
РЭС Сертолово</v>
          </cell>
          <cell r="E1729" t="str">
            <v>10 (10.5)</v>
          </cell>
          <cell r="F1729">
            <v>46127.736805555556</v>
          </cell>
          <cell r="I1729">
            <v>0.6</v>
          </cell>
        </row>
        <row r="1730">
          <cell r="B1730" t="str">
            <v>Южные электросети
РЭС Гатчина</v>
          </cell>
          <cell r="E1730">
            <v>0.38</v>
          </cell>
          <cell r="F1730">
            <v>46128.388888888891</v>
          </cell>
          <cell r="I1730">
            <v>1.22</v>
          </cell>
        </row>
        <row r="1731">
          <cell r="B1731" t="str">
            <v>Центральные электросети
РЭС Тосно</v>
          </cell>
          <cell r="E1731" t="str">
            <v>10 (10.5)</v>
          </cell>
          <cell r="F1731">
            <v>46128.472222222219</v>
          </cell>
          <cell r="I1731">
            <v>3</v>
          </cell>
        </row>
        <row r="1732">
          <cell r="B1732" t="str">
            <v>Восточные электросети
РЭС Тихвин</v>
          </cell>
          <cell r="E1732" t="str">
            <v>10 (10.5)</v>
          </cell>
          <cell r="F1732">
            <v>46128.795138888891</v>
          </cell>
          <cell r="I1732">
            <v>0.38</v>
          </cell>
        </row>
        <row r="1733">
          <cell r="B1733" t="str">
            <v>Пригородные электросети
РЭС Сертолово</v>
          </cell>
          <cell r="E1733" t="str">
            <v>10 (10.5)</v>
          </cell>
          <cell r="F1733">
            <v>46129.018750000003</v>
          </cell>
          <cell r="I1733">
            <v>14.18</v>
          </cell>
        </row>
        <row r="1734">
          <cell r="B1734" t="str">
            <v>Центральные электросети
РЭС Кировск</v>
          </cell>
          <cell r="E1734" t="str">
            <v>6 (6.3)</v>
          </cell>
          <cell r="F1734">
            <v>46129.449305555558</v>
          </cell>
          <cell r="I1734">
            <v>0</v>
          </cell>
        </row>
        <row r="1735">
          <cell r="B1735" t="str">
            <v>Центральные электросети
РЭС Отрадное</v>
          </cell>
          <cell r="E1735" t="str">
            <v>10 (10.5)</v>
          </cell>
          <cell r="F1735">
            <v>46129.511111111111</v>
          </cell>
          <cell r="I1735">
            <v>1.33</v>
          </cell>
        </row>
        <row r="1736">
          <cell r="B1736" t="str">
            <v>Южные электросети
РЭС Оредежский</v>
          </cell>
          <cell r="E1736" t="str">
            <v>10 (10.5)</v>
          </cell>
          <cell r="F1736">
            <v>46130.487500000003</v>
          </cell>
          <cell r="I1736">
            <v>4.92</v>
          </cell>
        </row>
        <row r="1737">
          <cell r="B1737" t="str">
            <v>Западные электросети
РЭС С.Бор</v>
          </cell>
          <cell r="E1737" t="str">
            <v>10 (10.5)</v>
          </cell>
          <cell r="F1737">
            <v>46130.590277777781</v>
          </cell>
          <cell r="I1737">
            <v>1.83</v>
          </cell>
        </row>
        <row r="1738">
          <cell r="B1738" t="str">
            <v>Центральные электросети
РЭС Отрадное</v>
          </cell>
          <cell r="E1738" t="str">
            <v>10 (10.5)</v>
          </cell>
          <cell r="F1738">
            <v>46130.944444444445</v>
          </cell>
          <cell r="I1738">
            <v>0.13</v>
          </cell>
        </row>
        <row r="1739">
          <cell r="B1739" t="str">
            <v>Пригородные электросети
РЭС Сертолово</v>
          </cell>
          <cell r="E1739" t="str">
            <v>10 (10.5)</v>
          </cell>
          <cell r="F1739">
            <v>46132.603472222225</v>
          </cell>
          <cell r="I1739">
            <v>0.25</v>
          </cell>
        </row>
        <row r="1740">
          <cell r="B1740" t="str">
            <v>Южные электросети
РЭС Луга</v>
          </cell>
          <cell r="E1740" t="str">
            <v>10 (10.5)</v>
          </cell>
          <cell r="F1740">
            <v>46132.625</v>
          </cell>
          <cell r="I1740">
            <v>0.78</v>
          </cell>
        </row>
        <row r="1741">
          <cell r="B1741" t="str">
            <v>Западные электросети
РЭС Кингисепп</v>
          </cell>
          <cell r="E1741" t="str">
            <v>10 (10.5)</v>
          </cell>
          <cell r="F1741">
            <v>46132.759722222225</v>
          </cell>
          <cell r="I1741">
            <v>1.47</v>
          </cell>
        </row>
        <row r="1742">
          <cell r="B1742" t="str">
            <v>Южные электросети
РЭС Гатчина</v>
          </cell>
          <cell r="E1742" t="str">
            <v>6 (6.3)</v>
          </cell>
          <cell r="F1742">
            <v>46133.640972222223</v>
          </cell>
          <cell r="I1742">
            <v>0.83</v>
          </cell>
        </row>
        <row r="1743">
          <cell r="B1743" t="str">
            <v>Южные электросети
РЭС Гатчина</v>
          </cell>
          <cell r="E1743" t="str">
            <v>6 (6.3)</v>
          </cell>
          <cell r="F1743">
            <v>46133.640972222223</v>
          </cell>
          <cell r="I1743">
            <v>7.35</v>
          </cell>
        </row>
        <row r="1744">
          <cell r="B1744" t="str">
            <v>Западные электросети
РЭС Волосово</v>
          </cell>
          <cell r="E1744" t="str">
            <v>10 (10.5)</v>
          </cell>
          <cell r="F1744">
            <v>46133.680555555555</v>
          </cell>
          <cell r="I1744">
            <v>0.33</v>
          </cell>
        </row>
        <row r="1745">
          <cell r="B1745" t="str">
            <v>Южные электросети
РЭС Гатчина</v>
          </cell>
          <cell r="E1745" t="str">
            <v>6 (6.3)</v>
          </cell>
          <cell r="F1745">
            <v>46133.861111111109</v>
          </cell>
          <cell r="I1745">
            <v>3.75</v>
          </cell>
        </row>
        <row r="1746">
          <cell r="B1746" t="str">
            <v>Южные электросети
РЭС Гатчина</v>
          </cell>
          <cell r="E1746" t="str">
            <v>6 (6.3)</v>
          </cell>
          <cell r="F1746">
            <v>46134.321527777778</v>
          </cell>
          <cell r="I1746">
            <v>3.37</v>
          </cell>
        </row>
        <row r="1747">
          <cell r="B1747" t="str">
            <v>Пригородные электросети
РЭС Сертолово</v>
          </cell>
          <cell r="E1747" t="str">
            <v>6 (6.3)</v>
          </cell>
          <cell r="F1747">
            <v>46134.515972222223</v>
          </cell>
          <cell r="I1747">
            <v>0.25</v>
          </cell>
        </row>
        <row r="1748">
          <cell r="B1748" t="str">
            <v>Восточные электросети
РЭС Бокситогорск</v>
          </cell>
          <cell r="E1748">
            <v>0.38</v>
          </cell>
          <cell r="F1748">
            <v>46134.618055555555</v>
          </cell>
          <cell r="I1748">
            <v>0.42</v>
          </cell>
        </row>
        <row r="1749">
          <cell r="B1749" t="str">
            <v>Восточные электросети
РЭС Бокситогорск</v>
          </cell>
          <cell r="E1749" t="str">
            <v>6 (6.3)</v>
          </cell>
          <cell r="F1749">
            <v>46134.719444444447</v>
          </cell>
          <cell r="I1749">
            <v>2.67</v>
          </cell>
        </row>
        <row r="1750">
          <cell r="B1750" t="str">
            <v>Южные электросети
РЭС Гатчина</v>
          </cell>
          <cell r="E1750" t="str">
            <v>6 (6.3)</v>
          </cell>
          <cell r="F1750">
            <v>46134.805555555555</v>
          </cell>
          <cell r="I1750">
            <v>6.5</v>
          </cell>
        </row>
        <row r="1751">
          <cell r="B1751" t="str">
            <v>Северные электросети
РЭС Рощинский</v>
          </cell>
          <cell r="E1751" t="str">
            <v>10 (10.5)</v>
          </cell>
          <cell r="F1751">
            <v>46134.869444444441</v>
          </cell>
          <cell r="I1751">
            <v>5.97</v>
          </cell>
        </row>
        <row r="1752">
          <cell r="B1752" t="str">
            <v>Северные электросети
РЭС Северный</v>
          </cell>
          <cell r="E1752" t="str">
            <v>10 (10.5)</v>
          </cell>
          <cell r="F1752">
            <v>46134.909722222219</v>
          </cell>
          <cell r="I1752">
            <v>6.17</v>
          </cell>
        </row>
        <row r="1753">
          <cell r="B1753" t="str">
            <v>Северные электросети
РЭС Южный</v>
          </cell>
          <cell r="E1753" t="str">
            <v>10 (10.5)</v>
          </cell>
          <cell r="F1753">
            <v>46134.920138888891</v>
          </cell>
          <cell r="I1753">
            <v>3.75</v>
          </cell>
        </row>
        <row r="1754">
          <cell r="B1754" t="str">
            <v>Северные электросети
РЭС Южный</v>
          </cell>
          <cell r="E1754" t="str">
            <v>10 (10.5)</v>
          </cell>
          <cell r="F1754">
            <v>46134.922222222223</v>
          </cell>
          <cell r="I1754">
            <v>1.82</v>
          </cell>
        </row>
        <row r="1755">
          <cell r="B1755" t="str">
            <v>Западные электросети
РЭС Кингисепп</v>
          </cell>
          <cell r="E1755" t="str">
            <v>10 (10.5)</v>
          </cell>
          <cell r="F1755">
            <v>46134.931250000001</v>
          </cell>
          <cell r="I1755">
            <v>6.23</v>
          </cell>
        </row>
        <row r="1756">
          <cell r="B1756" t="str">
            <v>Западные электросети
РЭС Кингисепп</v>
          </cell>
          <cell r="E1756" t="str">
            <v>10 (10.5)</v>
          </cell>
          <cell r="F1756">
            <v>46134.938194444447</v>
          </cell>
          <cell r="I1756">
            <v>8.15</v>
          </cell>
        </row>
        <row r="1757">
          <cell r="B1757" t="str">
            <v>Центральные электросети
РЭС Тосно</v>
          </cell>
          <cell r="E1757" t="str">
            <v>6 (6.3)</v>
          </cell>
          <cell r="F1757">
            <v>46134.981249999997</v>
          </cell>
          <cell r="I1757">
            <v>6.25</v>
          </cell>
        </row>
        <row r="1758">
          <cell r="B1758" t="str">
            <v>Северные электросети
РЭС Северный</v>
          </cell>
          <cell r="E1758" t="str">
            <v>10 (10.5)</v>
          </cell>
          <cell r="F1758">
            <v>46134.999305555553</v>
          </cell>
          <cell r="I1758">
            <v>13.1</v>
          </cell>
        </row>
        <row r="1759">
          <cell r="B1759" t="str">
            <v>Северные электросети
РЭС Выборг</v>
          </cell>
          <cell r="E1759" t="str">
            <v>10 (10.5)</v>
          </cell>
          <cell r="F1759">
            <v>46135.036111111112</v>
          </cell>
          <cell r="I1759">
            <v>11.88</v>
          </cell>
        </row>
        <row r="1760">
          <cell r="B1760" t="str">
            <v>Центральные электросети
РЭС Кировск</v>
          </cell>
          <cell r="E1760" t="str">
            <v>10 (10.5)</v>
          </cell>
          <cell r="F1760">
            <v>46135.047222222223</v>
          </cell>
          <cell r="I1760">
            <v>0.45</v>
          </cell>
        </row>
        <row r="1761">
          <cell r="B1761" t="str">
            <v>Южные электросети
РЭС Луга</v>
          </cell>
          <cell r="E1761" t="str">
            <v>10 (10.5)</v>
          </cell>
          <cell r="F1761">
            <v>46135.087500000001</v>
          </cell>
          <cell r="I1761">
            <v>14.43</v>
          </cell>
        </row>
        <row r="1762">
          <cell r="B1762" t="str">
            <v>Центральные электросети
РЭС Кировск</v>
          </cell>
          <cell r="E1762" t="str">
            <v>10 (10.5)</v>
          </cell>
          <cell r="F1762">
            <v>46135.09097222222</v>
          </cell>
          <cell r="I1762">
            <v>0.32</v>
          </cell>
        </row>
        <row r="1763">
          <cell r="B1763" t="str">
            <v>Западные электросети
РЭС Волосово</v>
          </cell>
          <cell r="E1763" t="str">
            <v>10 (10.5)</v>
          </cell>
          <cell r="F1763">
            <v>46135.13958333333</v>
          </cell>
          <cell r="I1763">
            <v>2.4</v>
          </cell>
        </row>
        <row r="1764">
          <cell r="B1764" t="str">
            <v>Восточные электросети
РЭС Тихвин</v>
          </cell>
          <cell r="E1764">
            <v>0.38</v>
          </cell>
          <cell r="F1764">
            <v>46135.180555555555</v>
          </cell>
          <cell r="I1764">
            <v>10.35</v>
          </cell>
        </row>
        <row r="1765">
          <cell r="B1765" t="str">
            <v>Пригородные электросети
РЭС Сертолово</v>
          </cell>
          <cell r="E1765" t="str">
            <v>10 (10.5)</v>
          </cell>
          <cell r="F1765">
            <v>46135.540277777778</v>
          </cell>
          <cell r="I1765">
            <v>0.43</v>
          </cell>
        </row>
        <row r="1766">
          <cell r="B1766" t="str">
            <v>Центральные электросети
РЭС Тосно</v>
          </cell>
          <cell r="E1766" t="str">
            <v>6 (6.3)</v>
          </cell>
          <cell r="F1766">
            <v>46136.045138888891</v>
          </cell>
          <cell r="I1766">
            <v>3.7</v>
          </cell>
        </row>
        <row r="1767">
          <cell r="B1767" t="str">
            <v>Пригородные электросети
РЭС Всеволожск</v>
          </cell>
          <cell r="E1767" t="str">
            <v>10 (10.5)</v>
          </cell>
          <cell r="F1767">
            <v>46136.113194444442</v>
          </cell>
          <cell r="I1767">
            <v>12.13</v>
          </cell>
        </row>
        <row r="1768">
          <cell r="B1768" t="str">
            <v>Южные электросети
РЭС Луга</v>
          </cell>
          <cell r="E1768" t="str">
            <v>10 (10.5)</v>
          </cell>
          <cell r="F1768">
            <v>46137.521527777775</v>
          </cell>
          <cell r="I1768">
            <v>1.07</v>
          </cell>
        </row>
        <row r="1769">
          <cell r="B1769" t="str">
            <v>Северные электросети
РЭС Рощинский</v>
          </cell>
          <cell r="E1769" t="str">
            <v>10 (10.5)</v>
          </cell>
          <cell r="F1769">
            <v>46137.64166666667</v>
          </cell>
          <cell r="I1769">
            <v>1.95</v>
          </cell>
        </row>
        <row r="1770">
          <cell r="B1770" t="str">
            <v>Западные электросети
РЭС С.Бор</v>
          </cell>
          <cell r="E1770" t="str">
            <v>10 (10.5)</v>
          </cell>
          <cell r="F1770">
            <v>46138.152777777781</v>
          </cell>
          <cell r="I1770">
            <v>8.27</v>
          </cell>
        </row>
        <row r="1771">
          <cell r="B1771" t="str">
            <v>Западные электросети
РЭС С.Бор</v>
          </cell>
          <cell r="E1771" t="str">
            <v>10 (10.5)</v>
          </cell>
          <cell r="F1771">
            <v>46138.161111111112</v>
          </cell>
          <cell r="I1771">
            <v>0.77</v>
          </cell>
        </row>
        <row r="1772">
          <cell r="B1772" t="str">
            <v>Центральные электросети
РЭС Тосно</v>
          </cell>
          <cell r="E1772" t="str">
            <v>10 (10.5)</v>
          </cell>
          <cell r="F1772">
            <v>46138.201388888891</v>
          </cell>
          <cell r="I1772">
            <v>7.33</v>
          </cell>
        </row>
        <row r="1773">
          <cell r="B1773" t="str">
            <v>Пригородные электросети
РЭС Сертолово</v>
          </cell>
          <cell r="E1773" t="str">
            <v>10 (10.5)</v>
          </cell>
          <cell r="F1773">
            <v>46138.552083333336</v>
          </cell>
          <cell r="I1773">
            <v>1.85</v>
          </cell>
        </row>
        <row r="1774">
          <cell r="B1774" t="str">
            <v>Западные электросети
РЭС Сланцы</v>
          </cell>
          <cell r="E1774" t="str">
            <v>6 (6.3)</v>
          </cell>
          <cell r="F1774">
            <v>46138.555555555555</v>
          </cell>
          <cell r="I1774">
            <v>4.53</v>
          </cell>
        </row>
        <row r="1775">
          <cell r="B1775" t="str">
            <v>Западные электросети
РЭС Сланцы</v>
          </cell>
          <cell r="E1775" t="str">
            <v>6 (6.3)</v>
          </cell>
          <cell r="F1775">
            <v>46138.5625</v>
          </cell>
          <cell r="I1775">
            <v>2.82</v>
          </cell>
        </row>
        <row r="1776">
          <cell r="B1776" t="str">
            <v>Северные электросети
РЭС Рощинский</v>
          </cell>
          <cell r="E1776" t="str">
            <v>10 (10.5)</v>
          </cell>
          <cell r="F1776">
            <v>46138.599305555559</v>
          </cell>
          <cell r="I1776">
            <v>3.8</v>
          </cell>
        </row>
        <row r="1777">
          <cell r="B1777" t="str">
            <v>Западные электросети
РЭС Сланцы</v>
          </cell>
          <cell r="E1777" t="str">
            <v>6 (6.3)</v>
          </cell>
          <cell r="F1777">
            <v>46138.611111111109</v>
          </cell>
          <cell r="I1777">
            <v>3.7</v>
          </cell>
        </row>
        <row r="1778">
          <cell r="B1778" t="str">
            <v>Западные электросети
РЭС Волосово</v>
          </cell>
          <cell r="E1778" t="str">
            <v>10 (10.5)</v>
          </cell>
          <cell r="F1778">
            <v>46138.638888888891</v>
          </cell>
          <cell r="I1778">
            <v>9.83</v>
          </cell>
        </row>
        <row r="1779">
          <cell r="B1779" t="str">
            <v>Пригородные электросети
РЭС Сертолово</v>
          </cell>
          <cell r="E1779" t="str">
            <v>10 (10.5)</v>
          </cell>
          <cell r="F1779">
            <v>46138.695138888892</v>
          </cell>
          <cell r="I1779">
            <v>6.65</v>
          </cell>
        </row>
        <row r="1780">
          <cell r="B1780" t="str">
            <v>Западные электросети
РЭС Волосово</v>
          </cell>
          <cell r="E1780" t="str">
            <v>10 (10.5)</v>
          </cell>
          <cell r="F1780">
            <v>46138.708333333336</v>
          </cell>
          <cell r="I1780">
            <v>1.4</v>
          </cell>
        </row>
        <row r="1781">
          <cell r="B1781" t="str">
            <v>Центральные электросети
РЭС Тосно</v>
          </cell>
          <cell r="E1781" t="str">
            <v>10 (10.5)</v>
          </cell>
          <cell r="F1781">
            <v>46138.885416666664</v>
          </cell>
          <cell r="I1781">
            <v>1.72</v>
          </cell>
        </row>
        <row r="1782">
          <cell r="B1782" t="str">
            <v>Северные электросети
РЭС Северный</v>
          </cell>
          <cell r="E1782" t="str">
            <v>10 (10.5)</v>
          </cell>
          <cell r="F1782">
            <v>46138.924305555556</v>
          </cell>
          <cell r="I1782">
            <v>11.82</v>
          </cell>
        </row>
        <row r="1783">
          <cell r="B1783" t="str">
            <v>Северные электросети
РЭС Южный</v>
          </cell>
          <cell r="E1783" t="str">
            <v>10 (10.5)</v>
          </cell>
          <cell r="F1783">
            <v>46138.947916666664</v>
          </cell>
          <cell r="I1783">
            <v>0.03</v>
          </cell>
        </row>
        <row r="1784">
          <cell r="B1784" t="str">
            <v>Пригородные электросети
РЭС Сертолово</v>
          </cell>
          <cell r="E1784" t="str">
            <v>10 (10.5)</v>
          </cell>
          <cell r="F1784">
            <v>46138.987500000003</v>
          </cell>
          <cell r="I1784">
            <v>1.1299999999999999</v>
          </cell>
        </row>
        <row r="1785">
          <cell r="B1785" t="str">
            <v>Центральные электросети
РЭС Тосно</v>
          </cell>
          <cell r="E1785" t="str">
            <v>10 (10.5)</v>
          </cell>
          <cell r="F1785">
            <v>46139.210416666669</v>
          </cell>
          <cell r="I1785">
            <v>4.87</v>
          </cell>
        </row>
        <row r="1786">
          <cell r="B1786" t="str">
            <v>Пригородные электросети
РЭС Сертолово</v>
          </cell>
          <cell r="E1786" t="str">
            <v>10 (10.5)</v>
          </cell>
          <cell r="F1786">
            <v>46139.279861111114</v>
          </cell>
          <cell r="I1786">
            <v>5.03</v>
          </cell>
        </row>
        <row r="1787">
          <cell r="B1787" t="str">
            <v>Южные электросети
РЭС Оредежский</v>
          </cell>
          <cell r="E1787" t="str">
            <v>10 (10.5)</v>
          </cell>
          <cell r="F1787">
            <v>46139.336805555555</v>
          </cell>
          <cell r="I1787">
            <v>2.67</v>
          </cell>
        </row>
        <row r="1788">
          <cell r="B1788" t="str">
            <v>Центральные электросети
РЭС Кировск</v>
          </cell>
          <cell r="E1788">
            <v>35</v>
          </cell>
          <cell r="F1788">
            <v>46139.372916666667</v>
          </cell>
          <cell r="I1788">
            <v>0.17</v>
          </cell>
        </row>
        <row r="1789">
          <cell r="B1789" t="str">
            <v>Центральные электросети
РЭС Кировск</v>
          </cell>
          <cell r="E1789">
            <v>35</v>
          </cell>
          <cell r="F1789">
            <v>46139.372916666667</v>
          </cell>
          <cell r="I1789">
            <v>0.17</v>
          </cell>
        </row>
        <row r="1790">
          <cell r="B1790" t="str">
            <v>Западные электросети
РЭС Волосово</v>
          </cell>
          <cell r="E1790" t="str">
            <v>10 (10.5)</v>
          </cell>
          <cell r="F1790">
            <v>46139.381944444445</v>
          </cell>
          <cell r="I1790">
            <v>6.7</v>
          </cell>
        </row>
        <row r="1791">
          <cell r="B1791" t="str">
            <v>Западные электросети
РЭС Волосово</v>
          </cell>
          <cell r="E1791" t="str">
            <v>10 (10.5)</v>
          </cell>
          <cell r="F1791">
            <v>46139.434027777781</v>
          </cell>
          <cell r="I1791">
            <v>1.42</v>
          </cell>
        </row>
        <row r="1792">
          <cell r="B1792" t="str">
            <v>Центральные электросети
РЭС Кировск</v>
          </cell>
          <cell r="E1792" t="str">
            <v>10 (10.5)</v>
          </cell>
          <cell r="F1792">
            <v>46139.484722222223</v>
          </cell>
          <cell r="I1792">
            <v>2.12</v>
          </cell>
        </row>
        <row r="1793">
          <cell r="B1793" t="str">
            <v>Центральные электросети
РЭС Кировск</v>
          </cell>
          <cell r="E1793" t="str">
            <v>10 (10.5)</v>
          </cell>
          <cell r="F1793">
            <v>46139.488888888889</v>
          </cell>
          <cell r="I1793">
            <v>4.5999999999999996</v>
          </cell>
        </row>
        <row r="1794">
          <cell r="B1794" t="str">
            <v>Западные электросети
РЭС С.Бор</v>
          </cell>
          <cell r="E1794" t="str">
            <v>10 (10.5)</v>
          </cell>
          <cell r="F1794">
            <v>46139.496527777781</v>
          </cell>
          <cell r="I1794">
            <v>2</v>
          </cell>
        </row>
        <row r="1795">
          <cell r="B1795" t="str">
            <v>Западные электросети
РЭС Волосово</v>
          </cell>
          <cell r="E1795" t="str">
            <v>10 (10.5)</v>
          </cell>
          <cell r="F1795">
            <v>46139.520833333336</v>
          </cell>
          <cell r="I1795">
            <v>4.25</v>
          </cell>
        </row>
        <row r="1796">
          <cell r="B1796" t="str">
            <v>Центральные электросети
РЭС Отрадное</v>
          </cell>
          <cell r="E1796">
            <v>0.38</v>
          </cell>
          <cell r="F1796">
            <v>46139.55</v>
          </cell>
          <cell r="I1796">
            <v>0.93</v>
          </cell>
        </row>
        <row r="1797">
          <cell r="B1797" t="str">
            <v>Центральные электросети
РЭС Отрадное</v>
          </cell>
          <cell r="E1797">
            <v>0.38</v>
          </cell>
          <cell r="F1797">
            <v>46139.552777777775</v>
          </cell>
          <cell r="I1797">
            <v>0.55000000000000004</v>
          </cell>
        </row>
        <row r="1798">
          <cell r="B1798" t="str">
            <v>Центральные электросети
РЭС Тосно</v>
          </cell>
          <cell r="E1798" t="str">
            <v>10 (10.5)</v>
          </cell>
          <cell r="F1798">
            <v>46139.559027777781</v>
          </cell>
          <cell r="I1798">
            <v>7.87</v>
          </cell>
        </row>
        <row r="1799">
          <cell r="B1799" t="str">
            <v>Западные электросети
РЭС Кингисепп</v>
          </cell>
          <cell r="E1799" t="str">
            <v>10 (10.5)</v>
          </cell>
          <cell r="F1799">
            <v>46139.574999999997</v>
          </cell>
          <cell r="I1799">
            <v>0.78</v>
          </cell>
        </row>
        <row r="1800">
          <cell r="B1800" t="str">
            <v>Восточные электросети
РЭС Волхов</v>
          </cell>
          <cell r="E1800">
            <v>0.38</v>
          </cell>
          <cell r="F1800">
            <v>46139.583333333336</v>
          </cell>
          <cell r="I1800">
            <v>20.57</v>
          </cell>
        </row>
        <row r="1801">
          <cell r="B1801" t="str">
            <v>Южные электросети
РЭС Луга</v>
          </cell>
          <cell r="E1801" t="str">
            <v>10 (10.5)</v>
          </cell>
          <cell r="F1801">
            <v>46139.586805555555</v>
          </cell>
          <cell r="I1801">
            <v>1.52</v>
          </cell>
        </row>
        <row r="1802">
          <cell r="B1802" t="str">
            <v>Южные электросети
РЭС Оредежский</v>
          </cell>
          <cell r="E1802" t="str">
            <v>10 (10.5)</v>
          </cell>
          <cell r="F1802">
            <v>46139.590277777781</v>
          </cell>
          <cell r="I1802">
            <v>1.67</v>
          </cell>
        </row>
        <row r="1803">
          <cell r="B1803" t="str">
            <v>Центральные электросети
РЭС Кировск</v>
          </cell>
          <cell r="E1803" t="str">
            <v>6 (6.3)</v>
          </cell>
          <cell r="F1803">
            <v>46139.595833333333</v>
          </cell>
          <cell r="I1803">
            <v>0.13</v>
          </cell>
        </row>
        <row r="1804">
          <cell r="B1804" t="str">
            <v>Центральные электросети
РЭС Тосно</v>
          </cell>
          <cell r="E1804" t="str">
            <v>10 (10.5)</v>
          </cell>
          <cell r="F1804">
            <v>46139.604166666664</v>
          </cell>
          <cell r="I1804">
            <v>4.83</v>
          </cell>
        </row>
        <row r="1805">
          <cell r="B1805" t="str">
            <v>Центральные электросети
РЭС Кировск</v>
          </cell>
          <cell r="E1805">
            <v>35</v>
          </cell>
          <cell r="F1805">
            <v>46139.615277777775</v>
          </cell>
          <cell r="I1805">
            <v>4.58</v>
          </cell>
        </row>
        <row r="1806">
          <cell r="B1806" t="str">
            <v>Восточные электросети
РЭС Тихвин</v>
          </cell>
          <cell r="E1806" t="str">
            <v>10 (10.5)</v>
          </cell>
          <cell r="F1806">
            <v>46139.625</v>
          </cell>
          <cell r="I1806">
            <v>0.47</v>
          </cell>
        </row>
        <row r="1807">
          <cell r="B1807" t="str">
            <v>Пригородные электросети
РЭС Всеволожск</v>
          </cell>
          <cell r="E1807" t="str">
            <v>10 (10.5)</v>
          </cell>
          <cell r="F1807">
            <v>46139.644444444442</v>
          </cell>
          <cell r="I1807">
            <v>1.2</v>
          </cell>
        </row>
        <row r="1808">
          <cell r="B1808" t="str">
            <v>Центральные электросети
РЭС Отрадное</v>
          </cell>
          <cell r="E1808">
            <v>0.38</v>
          </cell>
          <cell r="F1808">
            <v>46139.708333333336</v>
          </cell>
          <cell r="I1808">
            <v>0.37</v>
          </cell>
        </row>
        <row r="1809">
          <cell r="B1809" t="str">
            <v>Пригородные электросети
РЭС Всеволожск</v>
          </cell>
          <cell r="E1809" t="str">
            <v>10 (10.5)</v>
          </cell>
          <cell r="F1809">
            <v>46139.744444444441</v>
          </cell>
          <cell r="I1809">
            <v>0.73</v>
          </cell>
        </row>
        <row r="1810">
          <cell r="B1810" t="str">
            <v>Центральные электросети
РЭС Кировск</v>
          </cell>
          <cell r="E1810">
            <v>0.38</v>
          </cell>
          <cell r="F1810">
            <v>46139.750694444447</v>
          </cell>
          <cell r="I1810">
            <v>2.12</v>
          </cell>
        </row>
        <row r="1811">
          <cell r="B1811" t="str">
            <v>Центральные электросети
РЭС Кировск</v>
          </cell>
          <cell r="E1811" t="str">
            <v>10 (10.5)</v>
          </cell>
          <cell r="F1811">
            <v>46139.898611111108</v>
          </cell>
          <cell r="I1811">
            <v>2.68</v>
          </cell>
        </row>
        <row r="1812">
          <cell r="B1812" t="str">
            <v>Центральные электросети
РЭС Отрадное</v>
          </cell>
          <cell r="E1812">
            <v>0.38</v>
          </cell>
          <cell r="F1812">
            <v>46139.918749999997</v>
          </cell>
          <cell r="I1812">
            <v>0.03</v>
          </cell>
        </row>
        <row r="1813">
          <cell r="B1813" t="str">
            <v>Западные электросети
РЭС Кингисепп</v>
          </cell>
          <cell r="E1813" t="str">
            <v>10 (10.5)</v>
          </cell>
          <cell r="F1813">
            <v>46140.493055555555</v>
          </cell>
          <cell r="I1813">
            <v>4.4800000000000004</v>
          </cell>
        </row>
        <row r="1814">
          <cell r="B1814" t="str">
            <v>Западные электросети
РЭС Кингисепп</v>
          </cell>
          <cell r="E1814" t="str">
            <v>10 (10.5)</v>
          </cell>
          <cell r="F1814">
            <v>46140.525694444441</v>
          </cell>
          <cell r="I1814">
            <v>3.13</v>
          </cell>
        </row>
        <row r="1815">
          <cell r="B1815" t="str">
            <v>Центральные электросети
РЭС Кировск</v>
          </cell>
          <cell r="E1815" t="str">
            <v>10 (10.5)</v>
          </cell>
          <cell r="F1815">
            <v>46140.580555555556</v>
          </cell>
          <cell r="I1815">
            <v>0.37</v>
          </cell>
        </row>
        <row r="1816">
          <cell r="B1816" t="str">
            <v>Восточные электросети
РЭС Подпорожье</v>
          </cell>
          <cell r="E1816" t="str">
            <v>10 (10.5)</v>
          </cell>
          <cell r="F1816">
            <v>46141.336111111108</v>
          </cell>
          <cell r="I1816">
            <v>7.27</v>
          </cell>
        </row>
        <row r="1817">
          <cell r="B1817" t="str">
            <v>Южные электросети
РЭС Гатчина</v>
          </cell>
          <cell r="E1817" t="str">
            <v>10 (10.5)</v>
          </cell>
          <cell r="F1817">
            <v>46141.783333333333</v>
          </cell>
          <cell r="I1817">
            <v>0.67</v>
          </cell>
        </row>
        <row r="1818">
          <cell r="B1818" t="str">
            <v>Южные электросети
РЭС Гатчина</v>
          </cell>
          <cell r="E1818" t="str">
            <v>10 (10.5)</v>
          </cell>
          <cell r="F1818">
            <v>46142.490277777775</v>
          </cell>
          <cell r="I1818">
            <v>11.9</v>
          </cell>
        </row>
        <row r="1819">
          <cell r="B1819" t="str">
            <v>Северные электросети
РЭС Выборг</v>
          </cell>
          <cell r="E1819" t="str">
            <v>10 (10.5)</v>
          </cell>
          <cell r="F1819">
            <v>46142.631249999999</v>
          </cell>
          <cell r="I1819">
            <v>2.0699999999999998</v>
          </cell>
        </row>
        <row r="1820">
          <cell r="B1820" t="str">
            <v>Северные электросети
РЭС Выборг</v>
          </cell>
          <cell r="E1820" t="str">
            <v>10 (10.5)</v>
          </cell>
          <cell r="F1820">
            <v>46143.602777777778</v>
          </cell>
          <cell r="I1820">
            <v>7.33</v>
          </cell>
        </row>
        <row r="1821">
          <cell r="B1821" t="str">
            <v>Центральные электросети
РЭС Кировск</v>
          </cell>
          <cell r="E1821" t="str">
            <v>10 (10.5)</v>
          </cell>
          <cell r="F1821">
            <v>46144.409722222219</v>
          </cell>
          <cell r="I1821">
            <v>0.48</v>
          </cell>
        </row>
        <row r="1822">
          <cell r="B1822" t="str">
            <v>Центральные электросети
РЭС Кировск</v>
          </cell>
          <cell r="E1822">
            <v>0.38</v>
          </cell>
          <cell r="F1822">
            <v>46144.513888888891</v>
          </cell>
          <cell r="I1822">
            <v>2.0299999999999998</v>
          </cell>
        </row>
        <row r="1823">
          <cell r="B1823" t="str">
            <v>Восточные электросети
РЭС Тихвин</v>
          </cell>
          <cell r="E1823" t="str">
            <v>10 (10.5)</v>
          </cell>
          <cell r="F1823">
            <v>46144.800694444442</v>
          </cell>
          <cell r="I1823">
            <v>0.32</v>
          </cell>
        </row>
        <row r="1824">
          <cell r="B1824" t="str">
            <v>Западные электросети
РЭС Кингисепп</v>
          </cell>
          <cell r="E1824" t="str">
            <v>10 (10.5)</v>
          </cell>
          <cell r="F1824">
            <v>46144.802083333336</v>
          </cell>
          <cell r="I1824">
            <v>0.3</v>
          </cell>
        </row>
        <row r="1825">
          <cell r="B1825" t="str">
            <v>Пригородные электросети
РЭС Всеволожск</v>
          </cell>
          <cell r="E1825" t="str">
            <v>10 (10.5)</v>
          </cell>
          <cell r="F1825">
            <v>46145.423611111109</v>
          </cell>
          <cell r="I1825">
            <v>1</v>
          </cell>
        </row>
        <row r="1826">
          <cell r="B1826" t="str">
            <v>Восточные электросети
РЭС Л.Поле</v>
          </cell>
          <cell r="E1826" t="str">
            <v>10 (10.5)</v>
          </cell>
          <cell r="F1826">
            <v>46146.086805555555</v>
          </cell>
          <cell r="I1826">
            <v>0.9</v>
          </cell>
        </row>
        <row r="1827">
          <cell r="B1827" t="str">
            <v>Восточные электросети
РЭС Подпорожье</v>
          </cell>
          <cell r="E1827" t="str">
            <v>6 (6.3)</v>
          </cell>
          <cell r="F1827">
            <v>46146.857638888891</v>
          </cell>
          <cell r="I1827">
            <v>1.27</v>
          </cell>
        </row>
        <row r="1828">
          <cell r="B1828" t="str">
            <v>Восточные электросети
РЭС Подпорожье</v>
          </cell>
          <cell r="E1828" t="str">
            <v>10 (10.5)</v>
          </cell>
          <cell r="F1828">
            <v>46146.957638888889</v>
          </cell>
          <cell r="I1828">
            <v>0.1</v>
          </cell>
        </row>
        <row r="1829">
          <cell r="B1829" t="str">
            <v>Пригородные электросети
РЭС Сертолово</v>
          </cell>
          <cell r="E1829" t="str">
            <v>10 (10.5)</v>
          </cell>
          <cell r="F1829">
            <v>46147.590277777781</v>
          </cell>
          <cell r="I1829">
            <v>2.08</v>
          </cell>
        </row>
        <row r="1830">
          <cell r="B1830" t="str">
            <v>Северные электросети
РЭС Северный</v>
          </cell>
          <cell r="E1830" t="str">
            <v>10 (10.5)</v>
          </cell>
          <cell r="F1830">
            <v>46147.597222222219</v>
          </cell>
          <cell r="I1830">
            <v>2.25</v>
          </cell>
        </row>
        <row r="1831">
          <cell r="B1831" t="str">
            <v>Западные электросети
РЭС С.Бор</v>
          </cell>
          <cell r="E1831" t="str">
            <v>10 (10.5)</v>
          </cell>
          <cell r="F1831">
            <v>46147.666666666664</v>
          </cell>
          <cell r="I1831">
            <v>0.5</v>
          </cell>
        </row>
        <row r="1832">
          <cell r="B1832" t="str">
            <v>Северные электросети
РЭС Рощинский</v>
          </cell>
          <cell r="E1832" t="str">
            <v>10 (10.5)</v>
          </cell>
          <cell r="F1832">
            <v>46147.677083333336</v>
          </cell>
          <cell r="I1832">
            <v>5.98</v>
          </cell>
        </row>
        <row r="1833">
          <cell r="B1833" t="str">
            <v>Южные электросети
РЭС Оредежский</v>
          </cell>
          <cell r="E1833" t="str">
            <v>10 (10.5)</v>
          </cell>
          <cell r="F1833">
            <v>46147.724305555559</v>
          </cell>
          <cell r="I1833">
            <v>7.22</v>
          </cell>
        </row>
        <row r="1834">
          <cell r="B1834" t="str">
            <v>Центральные электросети
РЭС Кировск</v>
          </cell>
          <cell r="E1834" t="str">
            <v>10 (10.5)</v>
          </cell>
          <cell r="F1834">
            <v>46148.288194444445</v>
          </cell>
          <cell r="I1834">
            <v>0.33</v>
          </cell>
        </row>
        <row r="1835">
          <cell r="B1835" t="str">
            <v>Северные электросети
РЭС Выборг</v>
          </cell>
          <cell r="E1835">
            <v>0.38</v>
          </cell>
          <cell r="F1835">
            <v>46148.486111111109</v>
          </cell>
          <cell r="I1835">
            <v>0</v>
          </cell>
        </row>
        <row r="1836">
          <cell r="B1836" t="str">
            <v>Южные электросети
РЭС Гатчина</v>
          </cell>
          <cell r="E1836" t="str">
            <v>6 (6.3)</v>
          </cell>
          <cell r="F1836">
            <v>46148.515972222223</v>
          </cell>
          <cell r="I1836">
            <v>2.38</v>
          </cell>
        </row>
        <row r="1837">
          <cell r="B1837" t="str">
            <v>Центральные электросети
РЭС Отрадное</v>
          </cell>
          <cell r="E1837" t="str">
            <v>6 (6.3)</v>
          </cell>
          <cell r="F1837">
            <v>46149.333333333336</v>
          </cell>
          <cell r="I1837">
            <v>2.4</v>
          </cell>
        </row>
        <row r="1838">
          <cell r="B1838" t="str">
            <v>Центральные электросети
РЭС Кировск</v>
          </cell>
          <cell r="E1838" t="str">
            <v>10 (10.5)</v>
          </cell>
          <cell r="F1838">
            <v>46150.832638888889</v>
          </cell>
          <cell r="I1838">
            <v>0.18</v>
          </cell>
        </row>
        <row r="1839">
          <cell r="B1839" t="str">
            <v>Центральные электросети
РЭС Кировск</v>
          </cell>
          <cell r="E1839" t="str">
            <v>10 (10.5)</v>
          </cell>
          <cell r="F1839">
            <v>46150.857638888891</v>
          </cell>
          <cell r="I1839">
            <v>2.98</v>
          </cell>
        </row>
        <row r="1840">
          <cell r="B1840" t="str">
            <v>Пригородные электросети
РЭС Всеволожск</v>
          </cell>
          <cell r="E1840">
            <v>110</v>
          </cell>
          <cell r="F1840">
            <v>46150.888888888891</v>
          </cell>
          <cell r="I1840">
            <v>1.17</v>
          </cell>
        </row>
        <row r="1841">
          <cell r="B1841" t="str">
            <v>Пригородные электросети
РЭС Всеволожск</v>
          </cell>
          <cell r="E1841">
            <v>110</v>
          </cell>
          <cell r="F1841">
            <v>46150.888888888891</v>
          </cell>
          <cell r="I1841">
            <v>1.17</v>
          </cell>
        </row>
        <row r="1842">
          <cell r="B1842" t="str">
            <v>Пригородные электросети
РЭС Всеволожск</v>
          </cell>
          <cell r="E1842" t="str">
            <v>10 (10.5)</v>
          </cell>
          <cell r="F1842">
            <v>46151.48541666667</v>
          </cell>
          <cell r="I1842">
            <v>0.23</v>
          </cell>
        </row>
        <row r="1843">
          <cell r="B1843" t="str">
            <v>Восточные электросети
РЭС Подпорожье</v>
          </cell>
          <cell r="E1843" t="str">
            <v>10 (10.5)</v>
          </cell>
          <cell r="F1843">
            <v>46151.498611111114</v>
          </cell>
          <cell r="I1843">
            <v>0</v>
          </cell>
        </row>
        <row r="1844">
          <cell r="B1844" t="str">
            <v>Центральные электросети
РЭС Тосно</v>
          </cell>
          <cell r="E1844" t="str">
            <v>10 (10.5)</v>
          </cell>
          <cell r="F1844">
            <v>46151.789583333331</v>
          </cell>
          <cell r="I1844">
            <v>0.08</v>
          </cell>
        </row>
        <row r="1845">
          <cell r="B1845" t="str">
            <v>Северные электросети
РЭС Рощинский</v>
          </cell>
          <cell r="E1845" t="str">
            <v>10 (10.5)</v>
          </cell>
          <cell r="F1845">
            <v>46152.621527777781</v>
          </cell>
          <cell r="I1845">
            <v>10.33</v>
          </cell>
        </row>
        <row r="1846">
          <cell r="B1846" t="str">
            <v>Северные электросети
РЭС Рощинский</v>
          </cell>
          <cell r="E1846" t="str">
            <v>10 (10.5)</v>
          </cell>
          <cell r="F1846">
            <v>46152.743750000001</v>
          </cell>
          <cell r="I1846">
            <v>7.32</v>
          </cell>
        </row>
        <row r="1847">
          <cell r="B1847" t="str">
            <v>Северные электросети
РЭС Выборг</v>
          </cell>
          <cell r="E1847" t="str">
            <v>10 (10.5)</v>
          </cell>
          <cell r="F1847">
            <v>46153.836805555555</v>
          </cell>
          <cell r="I1847">
            <v>2.25</v>
          </cell>
        </row>
        <row r="1848">
          <cell r="B1848" t="str">
            <v>Северные электросети
РЭС Выборг</v>
          </cell>
          <cell r="E1848" t="str">
            <v>10 (10.5)</v>
          </cell>
          <cell r="F1848">
            <v>46154.445833333331</v>
          </cell>
          <cell r="I1848">
            <v>15.4</v>
          </cell>
        </row>
        <row r="1849">
          <cell r="B1849" t="str">
            <v>Пригородные электросети
РЭС Сертолово</v>
          </cell>
          <cell r="E1849">
            <v>0.38</v>
          </cell>
          <cell r="F1849">
            <v>46154.606944444444</v>
          </cell>
          <cell r="I1849">
            <v>0</v>
          </cell>
        </row>
        <row r="1850">
          <cell r="B1850" t="str">
            <v>Пригородные электросети
РЭС Всеволожск</v>
          </cell>
          <cell r="E1850" t="str">
            <v>10 (10.5)</v>
          </cell>
          <cell r="F1850">
            <v>46155.308333333334</v>
          </cell>
          <cell r="I1850">
            <v>0.87</v>
          </cell>
        </row>
        <row r="1851">
          <cell r="B1851" t="str">
            <v>Центральные электросети
РЭС Отрадное</v>
          </cell>
          <cell r="E1851" t="str">
            <v>10 (10.5)</v>
          </cell>
          <cell r="F1851">
            <v>46155.557638888888</v>
          </cell>
          <cell r="I1851">
            <v>3.15</v>
          </cell>
        </row>
        <row r="1852">
          <cell r="B1852" t="str">
            <v>Центральные электросети
РЭС Отрадное</v>
          </cell>
          <cell r="E1852" t="str">
            <v>10 (10.5)</v>
          </cell>
          <cell r="F1852">
            <v>46155.832638888889</v>
          </cell>
          <cell r="I1852">
            <v>1.88</v>
          </cell>
        </row>
        <row r="1853">
          <cell r="B1853" t="str">
            <v>Пригородные электросети
РЭС Всеволожск</v>
          </cell>
          <cell r="E1853" t="str">
            <v>10 (10.5)</v>
          </cell>
          <cell r="F1853">
            <v>46155.95416666667</v>
          </cell>
          <cell r="I1853">
            <v>19.899999999999999</v>
          </cell>
        </row>
        <row r="1854">
          <cell r="B1854" t="str">
            <v>Пригородные электросети
РЭС Всеволожск</v>
          </cell>
          <cell r="E1854" t="str">
            <v>10 (10.5)</v>
          </cell>
          <cell r="F1854">
            <v>46156.479166666664</v>
          </cell>
          <cell r="I1854">
            <v>3.13</v>
          </cell>
        </row>
        <row r="1855">
          <cell r="B1855" t="str">
            <v>Южные электросети
РЭС Гатчина</v>
          </cell>
          <cell r="E1855" t="str">
            <v>6 (6.3)</v>
          </cell>
          <cell r="F1855">
            <v>46156.731944444444</v>
          </cell>
          <cell r="I1855">
            <v>2.27</v>
          </cell>
        </row>
        <row r="1856">
          <cell r="B1856" t="str">
            <v>Западные электросети
РЭС Кингисепп</v>
          </cell>
          <cell r="E1856" t="str">
            <v>10 (10.5)</v>
          </cell>
          <cell r="F1856">
            <v>46156.834027777775</v>
          </cell>
          <cell r="I1856">
            <v>19.57</v>
          </cell>
        </row>
        <row r="1857">
          <cell r="B1857" t="str">
            <v>Южные электросети
РЭС Гатчина</v>
          </cell>
          <cell r="E1857" t="str">
            <v>10 (10.5)</v>
          </cell>
          <cell r="F1857">
            <v>46157.694444444445</v>
          </cell>
          <cell r="I1857">
            <v>2.9</v>
          </cell>
        </row>
        <row r="1858">
          <cell r="B1858" t="str">
            <v>Северные электросети
РЭС Рощинский</v>
          </cell>
          <cell r="E1858" t="str">
            <v>10 (10.5)</v>
          </cell>
          <cell r="F1858">
            <v>46157.902777777781</v>
          </cell>
          <cell r="I1858">
            <v>14.92</v>
          </cell>
        </row>
        <row r="1859">
          <cell r="B1859" t="str">
            <v>Северные электросети
РЭС Рощинский</v>
          </cell>
          <cell r="E1859" t="str">
            <v>10 (10.5)</v>
          </cell>
          <cell r="F1859">
            <v>46158.0625</v>
          </cell>
          <cell r="I1859">
            <v>1.83</v>
          </cell>
        </row>
        <row r="1860">
          <cell r="B1860" t="str">
            <v>Западные электросети
РЭС Кингисепп</v>
          </cell>
          <cell r="E1860" t="str">
            <v>10 (10.5)</v>
          </cell>
          <cell r="F1860">
            <v>46158.432638888888</v>
          </cell>
          <cell r="I1860">
            <v>0.55000000000000004</v>
          </cell>
        </row>
        <row r="1861">
          <cell r="B1861" t="str">
            <v>Восточные электросети
РЭС Тихвин</v>
          </cell>
          <cell r="E1861" t="str">
            <v>10 (10.5)</v>
          </cell>
          <cell r="F1861">
            <v>46160.447916666664</v>
          </cell>
          <cell r="I1861">
            <v>6.92</v>
          </cell>
        </row>
        <row r="1862">
          <cell r="B1862" t="str">
            <v>Южные электросети
РЭС Оредежский</v>
          </cell>
          <cell r="E1862" t="str">
            <v>10 (10.5)</v>
          </cell>
          <cell r="F1862">
            <v>46160.457638888889</v>
          </cell>
          <cell r="I1862">
            <v>7.65</v>
          </cell>
        </row>
        <row r="1863">
          <cell r="B1863" t="str">
            <v>Восточные электросети
РЭС Волхов</v>
          </cell>
          <cell r="E1863" t="str">
            <v>10 (10.5)</v>
          </cell>
          <cell r="F1863">
            <v>46161.458333333336</v>
          </cell>
          <cell r="I1863">
            <v>11.63</v>
          </cell>
        </row>
        <row r="1864">
          <cell r="B1864" t="str">
            <v>Центральные электросети
РЭС Кировск</v>
          </cell>
          <cell r="E1864" t="str">
            <v>10 (10.5)</v>
          </cell>
          <cell r="F1864">
            <v>46161.511111111111</v>
          </cell>
          <cell r="I1864">
            <v>0.4</v>
          </cell>
        </row>
        <row r="1865">
          <cell r="B1865" t="str">
            <v>Восточные электросети
РЭС Кириши</v>
          </cell>
          <cell r="E1865" t="str">
            <v>10 (10.5)</v>
          </cell>
          <cell r="F1865">
            <v>46161.638888888891</v>
          </cell>
          <cell r="I1865">
            <v>0.45</v>
          </cell>
        </row>
        <row r="1866">
          <cell r="B1866" t="str">
            <v>Северные электросети
РЭС Выборг</v>
          </cell>
          <cell r="E1866" t="str">
            <v>10 (10.5)</v>
          </cell>
          <cell r="F1866">
            <v>46161.640277777777</v>
          </cell>
          <cell r="I1866">
            <v>0.35</v>
          </cell>
        </row>
        <row r="1867">
          <cell r="B1867" t="str">
            <v>Восточные электросети
РЭС Подпорожье</v>
          </cell>
          <cell r="E1867" t="str">
            <v>6 (6.3)</v>
          </cell>
          <cell r="F1867">
            <v>46161.659722222219</v>
          </cell>
          <cell r="I1867">
            <v>1.52</v>
          </cell>
        </row>
        <row r="1868">
          <cell r="B1868" t="str">
            <v>Пригородные электросети
РЭС Всеволожск</v>
          </cell>
          <cell r="E1868" t="str">
            <v>10 (10.5)</v>
          </cell>
          <cell r="F1868">
            <v>46161.663194444445</v>
          </cell>
          <cell r="I1868">
            <v>3.42</v>
          </cell>
        </row>
        <row r="1869">
          <cell r="B1869" t="str">
            <v>Северные электросети
РЭС Выборг</v>
          </cell>
          <cell r="E1869" t="str">
            <v>10 (10.5)</v>
          </cell>
          <cell r="F1869">
            <v>46161.670138888891</v>
          </cell>
          <cell r="I1869">
            <v>2.37</v>
          </cell>
        </row>
        <row r="1870">
          <cell r="B1870" t="str">
            <v>Западные электросети
РЭС Кингисепп</v>
          </cell>
          <cell r="E1870" t="str">
            <v>10 (10.5)</v>
          </cell>
          <cell r="F1870">
            <v>46161.680555555555</v>
          </cell>
          <cell r="I1870">
            <v>0.5</v>
          </cell>
        </row>
        <row r="1871">
          <cell r="B1871" t="str">
            <v>Западные электросети
РЭС С.Бор</v>
          </cell>
          <cell r="E1871" t="str">
            <v>10 (10.5)</v>
          </cell>
          <cell r="F1871">
            <v>46161.760416666664</v>
          </cell>
          <cell r="I1871">
            <v>0.88</v>
          </cell>
        </row>
        <row r="1872">
          <cell r="B1872" t="str">
            <v>Центральные электросети
РЭС Тосно</v>
          </cell>
          <cell r="E1872" t="str">
            <v>10 (10.5)</v>
          </cell>
          <cell r="F1872">
            <v>46161.762499999997</v>
          </cell>
          <cell r="I1872">
            <v>1.47</v>
          </cell>
        </row>
        <row r="1873">
          <cell r="B1873" t="str">
            <v>Южные электросети
РЭС Гатчина</v>
          </cell>
          <cell r="E1873" t="str">
            <v>6 (6.3)</v>
          </cell>
          <cell r="F1873">
            <v>46161.815972222219</v>
          </cell>
          <cell r="I1873">
            <v>1.83</v>
          </cell>
        </row>
        <row r="1874">
          <cell r="B1874" t="str">
            <v>Пригородные электросети
РЭС Всеволожск</v>
          </cell>
          <cell r="E1874" t="str">
            <v>10 (10.5)</v>
          </cell>
          <cell r="F1874">
            <v>46161.843055555553</v>
          </cell>
          <cell r="I1874">
            <v>2.6</v>
          </cell>
        </row>
        <row r="1875">
          <cell r="B1875" t="str">
            <v>Восточные электросети
РЭС Кириши</v>
          </cell>
          <cell r="E1875" t="str">
            <v>10 (10.5)</v>
          </cell>
          <cell r="F1875">
            <v>46162.013888888891</v>
          </cell>
          <cell r="I1875">
            <v>1.38</v>
          </cell>
        </row>
        <row r="1876">
          <cell r="B1876" t="str">
            <v>Пригородные электросети
РЭС Сертолово</v>
          </cell>
          <cell r="E1876">
            <v>0.38</v>
          </cell>
          <cell r="F1876">
            <v>46162.272916666669</v>
          </cell>
          <cell r="I1876">
            <v>1.53</v>
          </cell>
        </row>
        <row r="1877">
          <cell r="B1877" t="str">
            <v>Южные электросети
РЭС Луга</v>
          </cell>
          <cell r="E1877" t="str">
            <v>10 (10.5)</v>
          </cell>
          <cell r="F1877">
            <v>46162.368055555555</v>
          </cell>
          <cell r="I1877">
            <v>3.17</v>
          </cell>
        </row>
        <row r="1878">
          <cell r="B1878" t="str">
            <v>Восточные электросети
РЭС Подпорожье</v>
          </cell>
          <cell r="E1878" t="str">
            <v>6 (6.3)</v>
          </cell>
          <cell r="F1878">
            <v>46162.753472222219</v>
          </cell>
          <cell r="I1878">
            <v>0.75</v>
          </cell>
        </row>
        <row r="1879">
          <cell r="B1879" t="str">
            <v>Центральные электросети
РЭС Кировск</v>
          </cell>
          <cell r="E1879" t="str">
            <v>10 (10.5)</v>
          </cell>
          <cell r="F1879">
            <v>46163.631944444445</v>
          </cell>
          <cell r="I1879">
            <v>1.97</v>
          </cell>
        </row>
        <row r="1880">
          <cell r="B1880" t="str">
            <v>Северные электросети
РЭС Рощинский</v>
          </cell>
          <cell r="E1880" t="str">
            <v>10 (10.5)</v>
          </cell>
          <cell r="F1880">
            <v>46163.784722222219</v>
          </cell>
          <cell r="I1880">
            <v>1.7</v>
          </cell>
        </row>
        <row r="1881">
          <cell r="B1881" t="str">
            <v>Восточные электросети
РЭС Тихвин</v>
          </cell>
          <cell r="E1881" t="str">
            <v>10 (10.5)</v>
          </cell>
          <cell r="F1881">
            <v>46163.836111111108</v>
          </cell>
          <cell r="I1881">
            <v>0.2</v>
          </cell>
        </row>
        <row r="1882">
          <cell r="B1882" t="str">
            <v>Восточные электросети
РЭС Кириши</v>
          </cell>
          <cell r="E1882" t="str">
            <v>10 (10.5)</v>
          </cell>
          <cell r="F1882">
            <v>46164.111805555556</v>
          </cell>
          <cell r="I1882">
            <v>0.83</v>
          </cell>
        </row>
        <row r="1883">
          <cell r="B1883" t="str">
            <v>Восточные электросети
РЭС Бокситогорск</v>
          </cell>
          <cell r="E1883" t="str">
            <v>10 (10.5)</v>
          </cell>
          <cell r="F1883">
            <v>46164.4375</v>
          </cell>
          <cell r="I1883">
            <v>3.08</v>
          </cell>
        </row>
        <row r="1884">
          <cell r="B1884" t="str">
            <v>Западные электросети
РЭС Волосово</v>
          </cell>
          <cell r="E1884" t="str">
            <v>10 (10.5)</v>
          </cell>
          <cell r="F1884">
            <v>46164.489583333336</v>
          </cell>
          <cell r="I1884">
            <v>0</v>
          </cell>
        </row>
        <row r="1885">
          <cell r="B1885" t="str">
            <v>Северные электросети
РЭС Выборг</v>
          </cell>
          <cell r="E1885">
            <v>0.38</v>
          </cell>
          <cell r="F1885">
            <v>46164.534722222219</v>
          </cell>
          <cell r="I1885">
            <v>1.25</v>
          </cell>
        </row>
        <row r="1886">
          <cell r="B1886" t="str">
            <v>Западные электросети
РЭС С.Бор</v>
          </cell>
          <cell r="E1886" t="str">
            <v>10 (10.5)</v>
          </cell>
          <cell r="F1886">
            <v>46164.576388888891</v>
          </cell>
          <cell r="I1886">
            <v>2.25</v>
          </cell>
        </row>
        <row r="1887">
          <cell r="B1887" t="str">
            <v>Пригородные электросети
РЭС Сертолово</v>
          </cell>
          <cell r="E1887" t="str">
            <v>10 (10.5)</v>
          </cell>
          <cell r="F1887">
            <v>46164.958333333336</v>
          </cell>
          <cell r="I1887">
            <v>1.83</v>
          </cell>
        </row>
        <row r="1888">
          <cell r="B1888" t="str">
            <v>Пригородные электросети
РЭС Сертолово</v>
          </cell>
          <cell r="E1888" t="str">
            <v>10 (10.5)</v>
          </cell>
          <cell r="F1888">
            <v>46165.061111111114</v>
          </cell>
          <cell r="I1888">
            <v>1.27</v>
          </cell>
        </row>
        <row r="1889">
          <cell r="B1889" t="str">
            <v>Западные электросети
РЭС С.Бор</v>
          </cell>
          <cell r="E1889" t="str">
            <v>10 (10.5)</v>
          </cell>
          <cell r="F1889">
            <v>46165.305555555555</v>
          </cell>
          <cell r="I1889">
            <v>3</v>
          </cell>
        </row>
        <row r="1890">
          <cell r="B1890" t="str">
            <v>Северные электросети
РЭС Северный</v>
          </cell>
          <cell r="E1890" t="str">
            <v>10 (10.5)</v>
          </cell>
          <cell r="F1890">
            <v>46165.496527777781</v>
          </cell>
          <cell r="I1890">
            <v>0.7</v>
          </cell>
        </row>
        <row r="1891">
          <cell r="B1891" t="str">
            <v>Центральные электросети
РЭС Тосно</v>
          </cell>
          <cell r="E1891" t="str">
            <v>10 (10.5)</v>
          </cell>
          <cell r="F1891">
            <v>46165.597222222219</v>
          </cell>
          <cell r="I1891">
            <v>0.15</v>
          </cell>
        </row>
        <row r="1892">
          <cell r="B1892" t="str">
            <v>Центральные электросети
РЭС Тосно</v>
          </cell>
          <cell r="E1892">
            <v>0.38</v>
          </cell>
          <cell r="F1892">
            <v>46165.645833333336</v>
          </cell>
          <cell r="I1892">
            <v>3.98</v>
          </cell>
        </row>
        <row r="1893">
          <cell r="B1893" t="str">
            <v>Южные электросети
РЭС Оредежский</v>
          </cell>
          <cell r="E1893" t="str">
            <v>10 (10.5)</v>
          </cell>
          <cell r="F1893">
            <v>46165.730555555558</v>
          </cell>
          <cell r="I1893">
            <v>6.85</v>
          </cell>
        </row>
        <row r="1894">
          <cell r="B1894" t="str">
            <v>Центральные электросети
РЭС Кировск</v>
          </cell>
          <cell r="E1894" t="str">
            <v>6 (6.3)</v>
          </cell>
          <cell r="F1894">
            <v>46165.822222222225</v>
          </cell>
          <cell r="I1894">
            <v>18.72</v>
          </cell>
        </row>
        <row r="1895">
          <cell r="B1895" t="str">
            <v>Центральные электросети
РЭС Тосно</v>
          </cell>
          <cell r="E1895" t="str">
            <v>10 (10.5)</v>
          </cell>
          <cell r="F1895">
            <v>46166.345138888886</v>
          </cell>
          <cell r="I1895">
            <v>8.42</v>
          </cell>
        </row>
        <row r="1896">
          <cell r="B1896" t="str">
            <v>Центральные электросети
РЭС Тосно</v>
          </cell>
          <cell r="E1896" t="str">
            <v>10 (10.5)</v>
          </cell>
          <cell r="F1896">
            <v>46166.593055555553</v>
          </cell>
          <cell r="I1896">
            <v>2.4700000000000002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256"/>
  <sheetViews>
    <sheetView tabSelected="1" topLeftCell="A247" zoomScaleNormal="100" workbookViewId="0">
      <selection activeCell="F250" sqref="F250"/>
    </sheetView>
  </sheetViews>
  <sheetFormatPr defaultRowHeight="50.1" customHeight="1" x14ac:dyDescent="0.25"/>
  <cols>
    <col min="1" max="1" width="9.140625" style="68"/>
    <col min="2" max="2" width="24.85546875" style="68" customWidth="1"/>
    <col min="3" max="3" width="11" style="68" customWidth="1"/>
    <col min="4" max="4" width="17" style="68" customWidth="1"/>
    <col min="5" max="5" width="19.7109375" style="68" customWidth="1"/>
    <col min="6" max="6" width="19.85546875" style="68" customWidth="1"/>
    <col min="7" max="7" width="23.42578125" style="68" customWidth="1"/>
    <col min="8" max="8" width="34" style="68" customWidth="1"/>
    <col min="9" max="9" width="24.7109375" style="68" customWidth="1"/>
    <col min="10" max="16384" width="9.140625" style="68"/>
  </cols>
  <sheetData>
    <row r="1" spans="2:19" ht="20.100000000000001" customHeight="1" x14ac:dyDescent="0.25">
      <c r="L1" s="71"/>
      <c r="M1" s="71"/>
      <c r="N1" s="71"/>
      <c r="O1" s="71"/>
      <c r="P1" s="71"/>
      <c r="Q1" s="71"/>
      <c r="R1" s="71"/>
      <c r="S1" s="71"/>
    </row>
    <row r="2" spans="2:19" ht="20.100000000000001" customHeight="1" x14ac:dyDescent="0.3">
      <c r="B2" s="78" t="s">
        <v>79</v>
      </c>
      <c r="C2" s="78"/>
      <c r="D2" s="78"/>
      <c r="E2" s="78"/>
      <c r="F2" s="78"/>
      <c r="G2" s="78"/>
      <c r="H2" s="78"/>
      <c r="I2" s="78"/>
      <c r="J2" s="69"/>
      <c r="L2" s="71"/>
      <c r="M2" s="71"/>
      <c r="N2" s="71"/>
      <c r="O2" s="71"/>
      <c r="P2" s="71"/>
      <c r="Q2" s="71"/>
      <c r="R2" s="71"/>
      <c r="S2" s="71"/>
    </row>
    <row r="3" spans="2:19" ht="105" customHeight="1" x14ac:dyDescent="0.25">
      <c r="B3" s="67" t="s">
        <v>27</v>
      </c>
      <c r="C3" s="67" t="s">
        <v>21</v>
      </c>
      <c r="D3" s="67" t="s">
        <v>22</v>
      </c>
      <c r="E3" s="67" t="s">
        <v>23</v>
      </c>
      <c r="F3" s="67" t="s">
        <v>24</v>
      </c>
      <c r="G3" s="67" t="s">
        <v>29</v>
      </c>
      <c r="H3" s="67" t="s">
        <v>25</v>
      </c>
      <c r="I3" s="67" t="s">
        <v>26</v>
      </c>
      <c r="L3" s="70"/>
      <c r="M3" s="70"/>
      <c r="N3" s="71"/>
      <c r="O3" s="70"/>
      <c r="P3" s="70"/>
      <c r="Q3" s="71"/>
      <c r="R3" s="70"/>
      <c r="S3" s="72"/>
    </row>
    <row r="4" spans="2:19" ht="50.1" customHeight="1" x14ac:dyDescent="0.25">
      <c r="B4" s="75" t="s">
        <v>58</v>
      </c>
      <c r="C4" s="74" t="s">
        <v>0</v>
      </c>
      <c r="D4" s="74" t="s">
        <v>3</v>
      </c>
      <c r="E4" s="76">
        <v>46023.208333333336</v>
      </c>
      <c r="F4" s="76">
        <v>46023.305555555555</v>
      </c>
      <c r="G4" s="77">
        <v>2.33</v>
      </c>
      <c r="H4" s="73" t="s">
        <v>32</v>
      </c>
      <c r="I4" s="73" t="s">
        <v>31</v>
      </c>
    </row>
    <row r="5" spans="2:19" ht="50.1" customHeight="1" x14ac:dyDescent="0.25">
      <c r="B5" s="75" t="s">
        <v>70</v>
      </c>
      <c r="C5" s="74" t="s">
        <v>28</v>
      </c>
      <c r="D5" s="74" t="s">
        <v>4</v>
      </c>
      <c r="E5" s="76">
        <v>46023.851388888892</v>
      </c>
      <c r="F5" s="76">
        <v>46024.077777777777</v>
      </c>
      <c r="G5" s="77">
        <v>5.43</v>
      </c>
      <c r="H5" s="73" t="s">
        <v>41</v>
      </c>
      <c r="I5" s="73" t="s">
        <v>42</v>
      </c>
    </row>
    <row r="6" spans="2:19" ht="50.1" customHeight="1" x14ac:dyDescent="0.25">
      <c r="B6" s="75" t="s">
        <v>51</v>
      </c>
      <c r="C6" s="74" t="s">
        <v>28</v>
      </c>
      <c r="D6" s="74">
        <v>35</v>
      </c>
      <c r="E6" s="76">
        <v>46024.34375</v>
      </c>
      <c r="F6" s="76">
        <v>46024.619444444441</v>
      </c>
      <c r="G6" s="77">
        <v>6.62</v>
      </c>
      <c r="H6" s="73" t="s">
        <v>36</v>
      </c>
      <c r="I6" s="74" t="s">
        <v>37</v>
      </c>
    </row>
    <row r="7" spans="2:19" ht="50.1" customHeight="1" x14ac:dyDescent="0.25">
      <c r="B7" s="75" t="s">
        <v>58</v>
      </c>
      <c r="C7" s="74" t="s">
        <v>0</v>
      </c>
      <c r="D7" s="74" t="s">
        <v>4</v>
      </c>
      <c r="E7" s="76">
        <v>46024.439583333333</v>
      </c>
      <c r="F7" s="76">
        <v>46024.648611111108</v>
      </c>
      <c r="G7" s="77">
        <v>5.0199999999999996</v>
      </c>
      <c r="H7" s="73" t="s">
        <v>32</v>
      </c>
      <c r="I7" s="73" t="s">
        <v>31</v>
      </c>
    </row>
    <row r="8" spans="2:19" ht="50.1" customHeight="1" x14ac:dyDescent="0.25">
      <c r="B8" s="75" t="s">
        <v>60</v>
      </c>
      <c r="C8" s="74" t="s">
        <v>28</v>
      </c>
      <c r="D8" s="74" t="s">
        <v>4</v>
      </c>
      <c r="E8" s="76">
        <v>46024.479166666664</v>
      </c>
      <c r="F8" s="76">
        <v>46024.563888888886</v>
      </c>
      <c r="G8" s="77">
        <v>2.0299999999999998</v>
      </c>
      <c r="H8" s="73" t="s">
        <v>36</v>
      </c>
      <c r="I8" s="74" t="s">
        <v>37</v>
      </c>
    </row>
    <row r="9" spans="2:19" ht="50.1" customHeight="1" x14ac:dyDescent="0.25">
      <c r="B9" s="75" t="s">
        <v>60</v>
      </c>
      <c r="C9" s="74" t="s">
        <v>1</v>
      </c>
      <c r="D9" s="74">
        <v>0.38</v>
      </c>
      <c r="E9" s="76">
        <v>46024.565972222219</v>
      </c>
      <c r="F9" s="76">
        <v>46024.679166666669</v>
      </c>
      <c r="G9" s="77">
        <v>2.72</v>
      </c>
      <c r="H9" s="73" t="s">
        <v>90</v>
      </c>
      <c r="I9" s="73" t="s">
        <v>34</v>
      </c>
    </row>
    <row r="10" spans="2:19" ht="50.1" customHeight="1" x14ac:dyDescent="0.25">
      <c r="B10" s="75" t="s">
        <v>60</v>
      </c>
      <c r="C10" s="74" t="s">
        <v>28</v>
      </c>
      <c r="D10" s="74" t="s">
        <v>4</v>
      </c>
      <c r="E10" s="76">
        <v>46024.6875</v>
      </c>
      <c r="F10" s="76">
        <v>46024.885416666664</v>
      </c>
      <c r="G10" s="77">
        <v>4.75</v>
      </c>
      <c r="H10" s="73" t="s">
        <v>36</v>
      </c>
      <c r="I10" s="74" t="s">
        <v>37</v>
      </c>
    </row>
    <row r="11" spans="2:19" ht="50.1" customHeight="1" x14ac:dyDescent="0.25">
      <c r="B11" s="75" t="s">
        <v>75</v>
      </c>
      <c r="C11" s="74" t="s">
        <v>1</v>
      </c>
      <c r="D11" s="74" t="s">
        <v>4</v>
      </c>
      <c r="E11" s="76">
        <v>46025.010416666664</v>
      </c>
      <c r="F11" s="76">
        <v>46025.512499999997</v>
      </c>
      <c r="G11" s="77">
        <v>12.05</v>
      </c>
      <c r="H11" s="73" t="s">
        <v>44</v>
      </c>
      <c r="I11" s="73" t="s">
        <v>45</v>
      </c>
    </row>
    <row r="12" spans="2:19" ht="50.1" customHeight="1" x14ac:dyDescent="0.25">
      <c r="B12" s="75" t="s">
        <v>54</v>
      </c>
      <c r="C12" s="74" t="s">
        <v>0</v>
      </c>
      <c r="D12" s="74" t="s">
        <v>4</v>
      </c>
      <c r="E12" s="76">
        <v>46025.15625</v>
      </c>
      <c r="F12" s="76">
        <v>46025.241666666669</v>
      </c>
      <c r="G12" s="77">
        <v>2.0499999999999998</v>
      </c>
      <c r="H12" s="73" t="s">
        <v>32</v>
      </c>
      <c r="I12" s="73" t="s">
        <v>31</v>
      </c>
    </row>
    <row r="13" spans="2:19" ht="50.1" customHeight="1" x14ac:dyDescent="0.25">
      <c r="B13" s="75" t="s">
        <v>54</v>
      </c>
      <c r="C13" s="74" t="s">
        <v>82</v>
      </c>
      <c r="D13" s="74" t="s">
        <v>4</v>
      </c>
      <c r="E13" s="76">
        <v>46025.256944444445</v>
      </c>
      <c r="F13" s="76">
        <v>46025.344444444447</v>
      </c>
      <c r="G13" s="77">
        <v>2.1</v>
      </c>
      <c r="H13" s="73" t="s">
        <v>86</v>
      </c>
      <c r="I13" s="73" t="s">
        <v>87</v>
      </c>
    </row>
    <row r="14" spans="2:19" ht="50.1" customHeight="1" x14ac:dyDescent="0.25">
      <c r="B14" s="75" t="s">
        <v>60</v>
      </c>
      <c r="C14" s="74" t="s">
        <v>28</v>
      </c>
      <c r="D14" s="74" t="s">
        <v>4</v>
      </c>
      <c r="E14" s="76">
        <v>46025.3125</v>
      </c>
      <c r="F14" s="76">
        <v>46025.668749999997</v>
      </c>
      <c r="G14" s="77">
        <v>8.5500000000000007</v>
      </c>
      <c r="H14" s="73" t="s">
        <v>36</v>
      </c>
      <c r="I14" s="74" t="s">
        <v>37</v>
      </c>
    </row>
    <row r="15" spans="2:19" ht="50.1" customHeight="1" x14ac:dyDescent="0.25">
      <c r="B15" s="75" t="s">
        <v>70</v>
      </c>
      <c r="C15" s="74" t="s">
        <v>28</v>
      </c>
      <c r="D15" s="74">
        <v>0.38</v>
      </c>
      <c r="E15" s="76">
        <v>46025.62222222222</v>
      </c>
      <c r="F15" s="76">
        <v>46025.743750000001</v>
      </c>
      <c r="G15" s="77">
        <v>2.92</v>
      </c>
      <c r="H15" s="73" t="s">
        <v>41</v>
      </c>
      <c r="I15" s="73" t="s">
        <v>42</v>
      </c>
    </row>
    <row r="16" spans="2:19" ht="50.1" customHeight="1" x14ac:dyDescent="0.25">
      <c r="B16" s="75" t="s">
        <v>51</v>
      </c>
      <c r="C16" s="74" t="s">
        <v>1</v>
      </c>
      <c r="D16" s="74" t="s">
        <v>3</v>
      </c>
      <c r="E16" s="76">
        <v>46025.885416666664</v>
      </c>
      <c r="F16" s="76">
        <v>46026.547222222223</v>
      </c>
      <c r="G16" s="77">
        <v>15.88</v>
      </c>
      <c r="H16" s="73" t="s">
        <v>76</v>
      </c>
      <c r="I16" s="73" t="s">
        <v>34</v>
      </c>
    </row>
    <row r="17" spans="2:9" ht="50.1" customHeight="1" x14ac:dyDescent="0.25">
      <c r="B17" s="75" t="s">
        <v>70</v>
      </c>
      <c r="C17" s="74" t="s">
        <v>28</v>
      </c>
      <c r="D17" s="74" t="s">
        <v>4</v>
      </c>
      <c r="E17" s="76">
        <v>46026.293055555558</v>
      </c>
      <c r="F17" s="76">
        <v>46026.984027777777</v>
      </c>
      <c r="G17" s="77">
        <v>16.579999999999998</v>
      </c>
      <c r="H17" s="73" t="s">
        <v>36</v>
      </c>
      <c r="I17" s="74" t="s">
        <v>37</v>
      </c>
    </row>
    <row r="18" spans="2:9" ht="50.1" customHeight="1" x14ac:dyDescent="0.25">
      <c r="B18" s="75" t="s">
        <v>51</v>
      </c>
      <c r="C18" s="74" t="s">
        <v>0</v>
      </c>
      <c r="D18" s="74" t="s">
        <v>4</v>
      </c>
      <c r="E18" s="76">
        <v>46026.420138888891</v>
      </c>
      <c r="F18" s="76">
        <v>46026.61041666667</v>
      </c>
      <c r="G18" s="77">
        <v>4.57</v>
      </c>
      <c r="H18" s="73" t="s">
        <v>32</v>
      </c>
      <c r="I18" s="73" t="s">
        <v>31</v>
      </c>
    </row>
    <row r="19" spans="2:9" ht="50.1" customHeight="1" x14ac:dyDescent="0.25">
      <c r="B19" s="75" t="s">
        <v>70</v>
      </c>
      <c r="C19" s="74" t="s">
        <v>28</v>
      </c>
      <c r="D19" s="74" t="s">
        <v>4</v>
      </c>
      <c r="E19" s="76">
        <v>46026.504166666666</v>
      </c>
      <c r="F19" s="76">
        <v>46027.74722222222</v>
      </c>
      <c r="G19" s="77">
        <v>29.83</v>
      </c>
      <c r="H19" s="73" t="s">
        <v>36</v>
      </c>
      <c r="I19" s="74" t="s">
        <v>37</v>
      </c>
    </row>
    <row r="20" spans="2:9" ht="50.1" customHeight="1" x14ac:dyDescent="0.25">
      <c r="B20" s="75" t="s">
        <v>51</v>
      </c>
      <c r="C20" s="74" t="s">
        <v>28</v>
      </c>
      <c r="D20" s="74" t="s">
        <v>3</v>
      </c>
      <c r="E20" s="76">
        <v>46026.611805555556</v>
      </c>
      <c r="F20" s="76">
        <v>46026.801388888889</v>
      </c>
      <c r="G20" s="77">
        <v>4.55</v>
      </c>
      <c r="H20" s="73" t="s">
        <v>39</v>
      </c>
      <c r="I20" s="73" t="s">
        <v>40</v>
      </c>
    </row>
    <row r="21" spans="2:9" ht="50.1" customHeight="1" x14ac:dyDescent="0.25">
      <c r="B21" s="75" t="s">
        <v>57</v>
      </c>
      <c r="C21" s="74" t="s">
        <v>28</v>
      </c>
      <c r="D21" s="74" t="s">
        <v>3</v>
      </c>
      <c r="E21" s="76">
        <v>46026.890277777777</v>
      </c>
      <c r="F21" s="76">
        <v>46027.061111111114</v>
      </c>
      <c r="G21" s="77">
        <v>4.0999999999999996</v>
      </c>
      <c r="H21" s="73" t="s">
        <v>41</v>
      </c>
      <c r="I21" s="73" t="s">
        <v>42</v>
      </c>
    </row>
    <row r="22" spans="2:9" ht="50.1" customHeight="1" x14ac:dyDescent="0.25">
      <c r="B22" s="75" t="s">
        <v>51</v>
      </c>
      <c r="C22" s="74" t="s">
        <v>28</v>
      </c>
      <c r="D22" s="74" t="s">
        <v>4</v>
      </c>
      <c r="E22" s="76">
        <v>46026.895833333336</v>
      </c>
      <c r="F22" s="76">
        <v>46026.941666666666</v>
      </c>
      <c r="G22" s="77">
        <v>1.1000000000000001</v>
      </c>
      <c r="H22" s="73" t="s">
        <v>39</v>
      </c>
      <c r="I22" s="73" t="s">
        <v>40</v>
      </c>
    </row>
    <row r="23" spans="2:9" ht="50.1" customHeight="1" x14ac:dyDescent="0.25">
      <c r="B23" s="75" t="s">
        <v>73</v>
      </c>
      <c r="C23" s="74" t="s">
        <v>28</v>
      </c>
      <c r="D23" s="74">
        <v>35</v>
      </c>
      <c r="E23" s="76">
        <v>46027.281944444447</v>
      </c>
      <c r="F23" s="76">
        <v>46027.826388888891</v>
      </c>
      <c r="G23" s="77">
        <v>13.07</v>
      </c>
      <c r="H23" s="73" t="s">
        <v>36</v>
      </c>
      <c r="I23" s="74" t="s">
        <v>37</v>
      </c>
    </row>
    <row r="24" spans="2:9" ht="50.1" customHeight="1" x14ac:dyDescent="0.25">
      <c r="B24" s="75" t="s">
        <v>57</v>
      </c>
      <c r="C24" s="74" t="s">
        <v>28</v>
      </c>
      <c r="D24" s="74" t="s">
        <v>3</v>
      </c>
      <c r="E24" s="76">
        <v>46027.701388888891</v>
      </c>
      <c r="F24" s="76">
        <v>46028.09375</v>
      </c>
      <c r="G24" s="77">
        <v>9.42</v>
      </c>
      <c r="H24" s="73" t="s">
        <v>41</v>
      </c>
      <c r="I24" s="73" t="s">
        <v>42</v>
      </c>
    </row>
    <row r="25" spans="2:9" ht="50.1" customHeight="1" x14ac:dyDescent="0.25">
      <c r="B25" s="75" t="s">
        <v>74</v>
      </c>
      <c r="C25" s="74" t="s">
        <v>28</v>
      </c>
      <c r="D25" s="74" t="s">
        <v>4</v>
      </c>
      <c r="E25" s="76">
        <v>46027.902777777781</v>
      </c>
      <c r="F25" s="76">
        <v>46027.923611111109</v>
      </c>
      <c r="G25" s="77">
        <v>0.5</v>
      </c>
      <c r="H25" s="73" t="s">
        <v>36</v>
      </c>
      <c r="I25" s="74" t="s">
        <v>37</v>
      </c>
    </row>
    <row r="26" spans="2:9" ht="50.1" customHeight="1" x14ac:dyDescent="0.25">
      <c r="B26" s="75" t="s">
        <v>70</v>
      </c>
      <c r="C26" s="74" t="s">
        <v>28</v>
      </c>
      <c r="D26" s="74" t="s">
        <v>4</v>
      </c>
      <c r="E26" s="76">
        <v>46027.947916666664</v>
      </c>
      <c r="F26" s="76">
        <v>46027.961805555555</v>
      </c>
      <c r="G26" s="77">
        <v>0.33</v>
      </c>
      <c r="H26" s="73" t="s">
        <v>36</v>
      </c>
      <c r="I26" s="74" t="s">
        <v>37</v>
      </c>
    </row>
    <row r="27" spans="2:9" ht="50.1" customHeight="1" x14ac:dyDescent="0.25">
      <c r="B27" s="75" t="s">
        <v>74</v>
      </c>
      <c r="C27" s="74" t="s">
        <v>28</v>
      </c>
      <c r="D27" s="74" t="s">
        <v>4</v>
      </c>
      <c r="E27" s="76">
        <v>46028.097222222219</v>
      </c>
      <c r="F27" s="76">
        <v>46028.152777777781</v>
      </c>
      <c r="G27" s="77">
        <v>1.33</v>
      </c>
      <c r="H27" s="73" t="s">
        <v>36</v>
      </c>
      <c r="I27" s="74" t="s">
        <v>37</v>
      </c>
    </row>
    <row r="28" spans="2:9" ht="50.1" customHeight="1" x14ac:dyDescent="0.25">
      <c r="B28" s="75" t="s">
        <v>57</v>
      </c>
      <c r="C28" s="74" t="s">
        <v>2</v>
      </c>
      <c r="D28" s="74">
        <v>0.38</v>
      </c>
      <c r="E28" s="76">
        <v>46028.340277777781</v>
      </c>
      <c r="F28" s="76">
        <v>46028.378472222219</v>
      </c>
      <c r="G28" s="77">
        <v>0.92</v>
      </c>
      <c r="H28" s="73" t="s">
        <v>48</v>
      </c>
      <c r="I28" s="73" t="s">
        <v>49</v>
      </c>
    </row>
    <row r="29" spans="2:9" ht="50.1" customHeight="1" x14ac:dyDescent="0.25">
      <c r="B29" s="75" t="s">
        <v>74</v>
      </c>
      <c r="C29" s="74" t="s">
        <v>28</v>
      </c>
      <c r="D29" s="74" t="s">
        <v>4</v>
      </c>
      <c r="E29" s="76">
        <v>46028.347222222219</v>
      </c>
      <c r="F29" s="76">
        <v>46028.425000000003</v>
      </c>
      <c r="G29" s="77">
        <v>1.87</v>
      </c>
      <c r="H29" s="73" t="s">
        <v>36</v>
      </c>
      <c r="I29" s="74" t="s">
        <v>37</v>
      </c>
    </row>
    <row r="30" spans="2:9" ht="50.1" customHeight="1" x14ac:dyDescent="0.25">
      <c r="B30" s="75" t="s">
        <v>57</v>
      </c>
      <c r="C30" s="74" t="s">
        <v>28</v>
      </c>
      <c r="D30" s="74" t="s">
        <v>3</v>
      </c>
      <c r="E30" s="76">
        <v>46028.388888888891</v>
      </c>
      <c r="F30" s="76">
        <v>46028.642361111109</v>
      </c>
      <c r="G30" s="77">
        <v>6.08</v>
      </c>
      <c r="H30" s="73" t="s">
        <v>41</v>
      </c>
      <c r="I30" s="73" t="s">
        <v>42</v>
      </c>
    </row>
    <row r="31" spans="2:9" ht="50.1" customHeight="1" x14ac:dyDescent="0.25">
      <c r="B31" s="75" t="s">
        <v>71</v>
      </c>
      <c r="C31" s="74" t="s">
        <v>28</v>
      </c>
      <c r="D31" s="74" t="s">
        <v>4</v>
      </c>
      <c r="E31" s="76">
        <v>46028.672222222223</v>
      </c>
      <c r="F31" s="76">
        <v>46028.712500000001</v>
      </c>
      <c r="G31" s="77">
        <v>0.97</v>
      </c>
      <c r="H31" s="73" t="s">
        <v>36</v>
      </c>
      <c r="I31" s="74" t="s">
        <v>37</v>
      </c>
    </row>
    <row r="32" spans="2:9" ht="50.1" customHeight="1" x14ac:dyDescent="0.25">
      <c r="B32" s="75" t="s">
        <v>70</v>
      </c>
      <c r="C32" s="74" t="s">
        <v>28</v>
      </c>
      <c r="D32" s="74" t="s">
        <v>4</v>
      </c>
      <c r="E32" s="76">
        <v>46028.887499999997</v>
      </c>
      <c r="F32" s="76">
        <v>46029.076388888891</v>
      </c>
      <c r="G32" s="77">
        <v>4.53</v>
      </c>
      <c r="H32" s="73" t="s">
        <v>36</v>
      </c>
      <c r="I32" s="74" t="s">
        <v>37</v>
      </c>
    </row>
    <row r="33" spans="2:9" ht="50.1" customHeight="1" x14ac:dyDescent="0.25">
      <c r="B33" s="75" t="s">
        <v>52</v>
      </c>
      <c r="C33" s="74" t="s">
        <v>28</v>
      </c>
      <c r="D33" s="74">
        <v>110</v>
      </c>
      <c r="E33" s="76">
        <v>46029.209722222222</v>
      </c>
      <c r="F33" s="76">
        <v>46029.284722222219</v>
      </c>
      <c r="G33" s="77">
        <v>1.8</v>
      </c>
      <c r="H33" s="73" t="s">
        <v>36</v>
      </c>
      <c r="I33" s="74" t="s">
        <v>37</v>
      </c>
    </row>
    <row r="34" spans="2:9" ht="50.1" customHeight="1" x14ac:dyDescent="0.25">
      <c r="B34" s="75" t="s">
        <v>68</v>
      </c>
      <c r="C34" s="74" t="s">
        <v>28</v>
      </c>
      <c r="D34" s="74" t="s">
        <v>3</v>
      </c>
      <c r="E34" s="76">
        <v>46029.270833333336</v>
      </c>
      <c r="F34" s="76">
        <v>46029.615277777775</v>
      </c>
      <c r="G34" s="77">
        <v>8.27</v>
      </c>
      <c r="H34" s="73" t="s">
        <v>39</v>
      </c>
      <c r="I34" s="73" t="s">
        <v>40</v>
      </c>
    </row>
    <row r="35" spans="2:9" ht="50.1" customHeight="1" x14ac:dyDescent="0.25">
      <c r="B35" s="75" t="s">
        <v>50</v>
      </c>
      <c r="C35" s="74" t="s">
        <v>28</v>
      </c>
      <c r="D35" s="74" t="s">
        <v>4</v>
      </c>
      <c r="E35" s="76">
        <v>46029.8125</v>
      </c>
      <c r="F35" s="76">
        <v>46030.006944444445</v>
      </c>
      <c r="G35" s="77">
        <v>4.67</v>
      </c>
      <c r="H35" s="73" t="s">
        <v>36</v>
      </c>
      <c r="I35" s="74" t="s">
        <v>37</v>
      </c>
    </row>
    <row r="36" spans="2:9" ht="50.1" customHeight="1" x14ac:dyDescent="0.25">
      <c r="B36" s="75" t="s">
        <v>51</v>
      </c>
      <c r="C36" s="74" t="s">
        <v>1</v>
      </c>
      <c r="D36" s="74" t="s">
        <v>4</v>
      </c>
      <c r="E36" s="76">
        <v>46029.910416666666</v>
      </c>
      <c r="F36" s="76">
        <v>46029.972916666666</v>
      </c>
      <c r="G36" s="77">
        <v>1.5</v>
      </c>
      <c r="H36" s="73" t="s">
        <v>33</v>
      </c>
      <c r="I36" s="73" t="s">
        <v>34</v>
      </c>
    </row>
    <row r="37" spans="2:9" ht="50.1" customHeight="1" x14ac:dyDescent="0.25">
      <c r="B37" s="75" t="s">
        <v>51</v>
      </c>
      <c r="C37" s="74" t="s">
        <v>0</v>
      </c>
      <c r="D37" s="74" t="s">
        <v>3</v>
      </c>
      <c r="E37" s="76">
        <v>46029.986111111109</v>
      </c>
      <c r="F37" s="76">
        <v>46030.138194444444</v>
      </c>
      <c r="G37" s="77">
        <v>3.65</v>
      </c>
      <c r="H37" s="73" t="s">
        <v>32</v>
      </c>
      <c r="I37" s="73" t="s">
        <v>31</v>
      </c>
    </row>
    <row r="38" spans="2:9" ht="50.1" customHeight="1" x14ac:dyDescent="0.25">
      <c r="B38" s="75" t="s">
        <v>70</v>
      </c>
      <c r="C38" s="74" t="s">
        <v>28</v>
      </c>
      <c r="D38" s="74" t="s">
        <v>3</v>
      </c>
      <c r="E38" s="76">
        <v>46030.376388888886</v>
      </c>
      <c r="F38" s="76">
        <v>46030.382638888892</v>
      </c>
      <c r="G38" s="77">
        <v>0.15</v>
      </c>
      <c r="H38" s="73" t="s">
        <v>41</v>
      </c>
      <c r="I38" s="73" t="s">
        <v>42</v>
      </c>
    </row>
    <row r="39" spans="2:9" ht="50.1" customHeight="1" x14ac:dyDescent="0.25">
      <c r="B39" s="75" t="s">
        <v>70</v>
      </c>
      <c r="C39" s="74" t="s">
        <v>28</v>
      </c>
      <c r="D39" s="74" t="s">
        <v>4</v>
      </c>
      <c r="E39" s="76">
        <v>46030.520833333336</v>
      </c>
      <c r="F39" s="76">
        <v>46030.694444444445</v>
      </c>
      <c r="G39" s="77">
        <v>4.17</v>
      </c>
      <c r="H39" s="73" t="s">
        <v>36</v>
      </c>
      <c r="I39" s="74" t="s">
        <v>37</v>
      </c>
    </row>
    <row r="40" spans="2:9" ht="50.1" customHeight="1" x14ac:dyDescent="0.25">
      <c r="B40" s="75" t="s">
        <v>69</v>
      </c>
      <c r="C40" s="74" t="s">
        <v>28</v>
      </c>
      <c r="D40" s="74" t="s">
        <v>4</v>
      </c>
      <c r="E40" s="76">
        <v>46030.654166666667</v>
      </c>
      <c r="F40" s="76">
        <v>46030.737500000003</v>
      </c>
      <c r="G40" s="77">
        <v>2</v>
      </c>
      <c r="H40" s="73" t="s">
        <v>46</v>
      </c>
      <c r="I40" s="74" t="s">
        <v>37</v>
      </c>
    </row>
    <row r="41" spans="2:9" ht="50.1" customHeight="1" x14ac:dyDescent="0.25">
      <c r="B41" s="75" t="s">
        <v>60</v>
      </c>
      <c r="C41" s="74" t="s">
        <v>28</v>
      </c>
      <c r="D41" s="74" t="s">
        <v>4</v>
      </c>
      <c r="E41" s="76">
        <v>46030.850694444445</v>
      </c>
      <c r="F41" s="76">
        <v>46030.876388888886</v>
      </c>
      <c r="G41" s="77">
        <v>0.62</v>
      </c>
      <c r="H41" s="73" t="s">
        <v>36</v>
      </c>
      <c r="I41" s="74" t="s">
        <v>37</v>
      </c>
    </row>
    <row r="42" spans="2:9" ht="50.1" customHeight="1" x14ac:dyDescent="0.25">
      <c r="B42" s="75" t="s">
        <v>70</v>
      </c>
      <c r="C42" s="74" t="s">
        <v>28</v>
      </c>
      <c r="D42" s="74" t="s">
        <v>3</v>
      </c>
      <c r="E42" s="76">
        <v>46030.926388888889</v>
      </c>
      <c r="F42" s="76">
        <v>46030.938194444447</v>
      </c>
      <c r="G42" s="77">
        <v>0.28000000000000003</v>
      </c>
      <c r="H42" s="73" t="s">
        <v>41</v>
      </c>
      <c r="I42" s="73" t="s">
        <v>42</v>
      </c>
    </row>
    <row r="43" spans="2:9" ht="50.1" customHeight="1" x14ac:dyDescent="0.25">
      <c r="B43" s="75" t="s">
        <v>70</v>
      </c>
      <c r="C43" s="74" t="s">
        <v>28</v>
      </c>
      <c r="D43" s="74" t="s">
        <v>4</v>
      </c>
      <c r="E43" s="76">
        <v>46031.001388888886</v>
      </c>
      <c r="F43" s="76">
        <v>46031.018055555556</v>
      </c>
      <c r="G43" s="77">
        <v>0.4</v>
      </c>
      <c r="H43" s="73" t="s">
        <v>36</v>
      </c>
      <c r="I43" s="74" t="s">
        <v>37</v>
      </c>
    </row>
    <row r="44" spans="2:9" ht="50.1" customHeight="1" x14ac:dyDescent="0.25">
      <c r="B44" s="75" t="s">
        <v>60</v>
      </c>
      <c r="C44" s="74" t="s">
        <v>0</v>
      </c>
      <c r="D44" s="74">
        <v>0.38</v>
      </c>
      <c r="E44" s="76">
        <v>46031.173611111109</v>
      </c>
      <c r="F44" s="76">
        <v>46031.194444444445</v>
      </c>
      <c r="G44" s="77">
        <v>0.5</v>
      </c>
      <c r="H44" s="73" t="s">
        <v>41</v>
      </c>
      <c r="I44" s="73" t="s">
        <v>42</v>
      </c>
    </row>
    <row r="45" spans="2:9" ht="50.1" customHeight="1" x14ac:dyDescent="0.25">
      <c r="B45" s="75" t="s">
        <v>60</v>
      </c>
      <c r="C45" s="74" t="s">
        <v>0</v>
      </c>
      <c r="D45" s="74">
        <v>0.38</v>
      </c>
      <c r="E45" s="76">
        <v>46031.284722222219</v>
      </c>
      <c r="F45" s="76">
        <v>46031.473611111112</v>
      </c>
      <c r="G45" s="77">
        <v>4.53</v>
      </c>
      <c r="H45" s="73" t="s">
        <v>41</v>
      </c>
      <c r="I45" s="73" t="s">
        <v>42</v>
      </c>
    </row>
    <row r="46" spans="2:9" ht="50.1" customHeight="1" x14ac:dyDescent="0.25">
      <c r="B46" s="75" t="s">
        <v>74</v>
      </c>
      <c r="C46" s="74" t="s">
        <v>0</v>
      </c>
      <c r="D46" s="74" t="s">
        <v>4</v>
      </c>
      <c r="E46" s="76">
        <v>46031.659722222219</v>
      </c>
      <c r="F46" s="76">
        <v>46031.704861111109</v>
      </c>
      <c r="G46" s="77">
        <v>1.08</v>
      </c>
      <c r="H46" s="73" t="s">
        <v>32</v>
      </c>
      <c r="I46" s="73" t="s">
        <v>31</v>
      </c>
    </row>
    <row r="47" spans="2:9" ht="50.1" customHeight="1" x14ac:dyDescent="0.25">
      <c r="B47" s="75" t="s">
        <v>75</v>
      </c>
      <c r="C47" s="74" t="s">
        <v>28</v>
      </c>
      <c r="D47" s="74" t="s">
        <v>4</v>
      </c>
      <c r="E47" s="76">
        <v>46031.75277777778</v>
      </c>
      <c r="F47" s="76">
        <v>46031.944444444445</v>
      </c>
      <c r="G47" s="77">
        <v>4.5999999999999996</v>
      </c>
      <c r="H47" s="73" t="s">
        <v>41</v>
      </c>
      <c r="I47" s="73" t="s">
        <v>42</v>
      </c>
    </row>
    <row r="48" spans="2:9" ht="50.1" customHeight="1" x14ac:dyDescent="0.25">
      <c r="B48" s="75" t="s">
        <v>74</v>
      </c>
      <c r="C48" s="74" t="s">
        <v>28</v>
      </c>
      <c r="D48" s="74" t="s">
        <v>4</v>
      </c>
      <c r="E48" s="76">
        <v>46031.895833333336</v>
      </c>
      <c r="F48" s="76">
        <v>46031.982638888891</v>
      </c>
      <c r="G48" s="77">
        <v>2.08</v>
      </c>
      <c r="H48" s="73" t="s">
        <v>36</v>
      </c>
      <c r="I48" s="74" t="s">
        <v>37</v>
      </c>
    </row>
    <row r="49" spans="2:9" ht="50.1" customHeight="1" x14ac:dyDescent="0.25">
      <c r="B49" s="75" t="s">
        <v>73</v>
      </c>
      <c r="C49" s="74" t="s">
        <v>28</v>
      </c>
      <c r="D49" s="74">
        <v>35</v>
      </c>
      <c r="E49" s="76">
        <v>46031.951388888891</v>
      </c>
      <c r="F49" s="76">
        <v>46031.958333333336</v>
      </c>
      <c r="G49" s="77">
        <v>0.17</v>
      </c>
      <c r="H49" s="73" t="s">
        <v>36</v>
      </c>
      <c r="I49" s="74" t="s">
        <v>37</v>
      </c>
    </row>
    <row r="50" spans="2:9" ht="50.1" customHeight="1" x14ac:dyDescent="0.25">
      <c r="B50" s="75" t="s">
        <v>58</v>
      </c>
      <c r="C50" s="74" t="s">
        <v>1</v>
      </c>
      <c r="D50" s="74" t="s">
        <v>3</v>
      </c>
      <c r="E50" s="76">
        <v>46031.986111111109</v>
      </c>
      <c r="F50" s="76">
        <v>46032.068055555559</v>
      </c>
      <c r="G50" s="77">
        <v>1.97</v>
      </c>
      <c r="H50" s="73" t="s">
        <v>77</v>
      </c>
      <c r="I50" s="73" t="s">
        <v>34</v>
      </c>
    </row>
    <row r="51" spans="2:9" ht="50.1" customHeight="1" x14ac:dyDescent="0.25">
      <c r="B51" s="75" t="s">
        <v>54</v>
      </c>
      <c r="C51" s="74" t="s">
        <v>1</v>
      </c>
      <c r="D51" s="74" t="s">
        <v>4</v>
      </c>
      <c r="E51" s="76">
        <v>46032.197916666664</v>
      </c>
      <c r="F51" s="76">
        <v>46032.272916666669</v>
      </c>
      <c r="G51" s="77">
        <v>1.8</v>
      </c>
      <c r="H51" s="73" t="s">
        <v>33</v>
      </c>
      <c r="I51" s="73" t="s">
        <v>34</v>
      </c>
    </row>
    <row r="52" spans="2:9" ht="50.1" customHeight="1" x14ac:dyDescent="0.25">
      <c r="B52" s="75" t="s">
        <v>70</v>
      </c>
      <c r="C52" s="74" t="s">
        <v>28</v>
      </c>
      <c r="D52" s="74">
        <v>110</v>
      </c>
      <c r="E52" s="76">
        <v>46032.34652777778</v>
      </c>
      <c r="F52" s="76">
        <v>46032.681944444441</v>
      </c>
      <c r="G52" s="77">
        <v>8.0500000000000007</v>
      </c>
      <c r="H52" s="73" t="s">
        <v>36</v>
      </c>
      <c r="I52" s="74" t="s">
        <v>37</v>
      </c>
    </row>
    <row r="53" spans="2:9" ht="50.1" customHeight="1" x14ac:dyDescent="0.25">
      <c r="B53" s="75" t="s">
        <v>69</v>
      </c>
      <c r="C53" s="74" t="s">
        <v>1</v>
      </c>
      <c r="D53" s="74" t="s">
        <v>4</v>
      </c>
      <c r="E53" s="76">
        <v>46032.663194444445</v>
      </c>
      <c r="F53" s="76">
        <v>46033.659722222219</v>
      </c>
      <c r="G53" s="77">
        <v>23.92</v>
      </c>
      <c r="H53" s="73" t="s">
        <v>88</v>
      </c>
      <c r="I53" s="73" t="s">
        <v>40</v>
      </c>
    </row>
    <row r="54" spans="2:9" ht="50.1" customHeight="1" x14ac:dyDescent="0.25">
      <c r="B54" s="75" t="s">
        <v>57</v>
      </c>
      <c r="C54" s="74" t="s">
        <v>28</v>
      </c>
      <c r="D54" s="74">
        <v>0.38</v>
      </c>
      <c r="E54" s="76">
        <v>46032.904166666667</v>
      </c>
      <c r="F54" s="76">
        <v>46032.931250000001</v>
      </c>
      <c r="G54" s="77">
        <v>0.65</v>
      </c>
      <c r="H54" s="73" t="s">
        <v>46</v>
      </c>
      <c r="I54" s="74" t="s">
        <v>37</v>
      </c>
    </row>
    <row r="55" spans="2:9" ht="50.1" customHeight="1" x14ac:dyDescent="0.25">
      <c r="B55" s="75" t="s">
        <v>51</v>
      </c>
      <c r="C55" s="74" t="s">
        <v>1</v>
      </c>
      <c r="D55" s="74" t="s">
        <v>4</v>
      </c>
      <c r="E55" s="76">
        <v>46033.097222222219</v>
      </c>
      <c r="F55" s="76">
        <v>46033.118055555555</v>
      </c>
      <c r="G55" s="77">
        <v>0.5</v>
      </c>
      <c r="H55" s="73" t="s">
        <v>33</v>
      </c>
      <c r="I55" s="73" t="s">
        <v>34</v>
      </c>
    </row>
    <row r="56" spans="2:9" ht="50.1" customHeight="1" x14ac:dyDescent="0.25">
      <c r="B56" s="75" t="s">
        <v>60</v>
      </c>
      <c r="C56" s="74" t="s">
        <v>0</v>
      </c>
      <c r="D56" s="74" t="s">
        <v>4</v>
      </c>
      <c r="E56" s="76">
        <v>46033.883333333331</v>
      </c>
      <c r="F56" s="76">
        <v>46033.975694444445</v>
      </c>
      <c r="G56" s="77">
        <v>2.2200000000000002</v>
      </c>
      <c r="H56" s="73" t="s">
        <v>32</v>
      </c>
      <c r="I56" s="73" t="s">
        <v>31</v>
      </c>
    </row>
    <row r="57" spans="2:9" ht="50.1" customHeight="1" x14ac:dyDescent="0.25">
      <c r="B57" s="75" t="s">
        <v>60</v>
      </c>
      <c r="C57" s="74" t="s">
        <v>0</v>
      </c>
      <c r="D57" s="74" t="s">
        <v>4</v>
      </c>
      <c r="E57" s="76">
        <v>46033.888888888891</v>
      </c>
      <c r="F57" s="76">
        <v>46033.975694444445</v>
      </c>
      <c r="G57" s="77">
        <v>2.08</v>
      </c>
      <c r="H57" s="73" t="s">
        <v>32</v>
      </c>
      <c r="I57" s="73" t="s">
        <v>31</v>
      </c>
    </row>
    <row r="58" spans="2:9" ht="50.1" customHeight="1" x14ac:dyDescent="0.25">
      <c r="B58" s="75" t="s">
        <v>51</v>
      </c>
      <c r="C58" s="74" t="s">
        <v>1</v>
      </c>
      <c r="D58" s="74" t="s">
        <v>4</v>
      </c>
      <c r="E58" s="76">
        <v>46034.260416666664</v>
      </c>
      <c r="F58" s="76">
        <v>46034.67291666667</v>
      </c>
      <c r="G58" s="77">
        <v>9.9</v>
      </c>
      <c r="H58" s="73" t="s">
        <v>33</v>
      </c>
      <c r="I58" s="73" t="s">
        <v>34</v>
      </c>
    </row>
    <row r="59" spans="2:9" ht="50.1" customHeight="1" x14ac:dyDescent="0.25">
      <c r="B59" s="75" t="s">
        <v>53</v>
      </c>
      <c r="C59" s="74" t="s">
        <v>28</v>
      </c>
      <c r="D59" s="74" t="s">
        <v>4</v>
      </c>
      <c r="E59" s="76">
        <v>46034.447916666664</v>
      </c>
      <c r="F59" s="76">
        <v>46034.534722222219</v>
      </c>
      <c r="G59" s="77">
        <v>2.08</v>
      </c>
      <c r="H59" s="73" t="s">
        <v>46</v>
      </c>
      <c r="I59" s="74" t="s">
        <v>37</v>
      </c>
    </row>
    <row r="60" spans="2:9" ht="50.1" customHeight="1" x14ac:dyDescent="0.25">
      <c r="B60" s="75" t="s">
        <v>51</v>
      </c>
      <c r="C60" s="74" t="s">
        <v>2</v>
      </c>
      <c r="D60" s="74">
        <v>0.38</v>
      </c>
      <c r="E60" s="76">
        <v>46034.862500000003</v>
      </c>
      <c r="F60" s="76">
        <v>46034.923611111109</v>
      </c>
      <c r="G60" s="77">
        <v>1.47</v>
      </c>
      <c r="H60" s="73" t="s">
        <v>48</v>
      </c>
      <c r="I60" s="73" t="s">
        <v>49</v>
      </c>
    </row>
    <row r="61" spans="2:9" ht="50.1" customHeight="1" x14ac:dyDescent="0.25">
      <c r="B61" s="75" t="s">
        <v>52</v>
      </c>
      <c r="C61" s="74" t="s">
        <v>0</v>
      </c>
      <c r="D61" s="74" t="s">
        <v>4</v>
      </c>
      <c r="E61" s="76">
        <v>46035.427083333336</v>
      </c>
      <c r="F61" s="76">
        <v>46035.986111111109</v>
      </c>
      <c r="G61" s="77">
        <v>13.42</v>
      </c>
      <c r="H61" s="73" t="s">
        <v>83</v>
      </c>
      <c r="I61" s="73" t="s">
        <v>31</v>
      </c>
    </row>
    <row r="62" spans="2:9" ht="50.1" customHeight="1" x14ac:dyDescent="0.25">
      <c r="B62" s="75" t="s">
        <v>71</v>
      </c>
      <c r="C62" s="74" t="s">
        <v>1</v>
      </c>
      <c r="D62" s="74" t="s">
        <v>4</v>
      </c>
      <c r="E62" s="76">
        <v>46035.659722222219</v>
      </c>
      <c r="F62" s="76">
        <v>46036.5</v>
      </c>
      <c r="G62" s="77">
        <v>20.170000000000002</v>
      </c>
      <c r="H62" s="73" t="s">
        <v>35</v>
      </c>
      <c r="I62" s="73" t="s">
        <v>34</v>
      </c>
    </row>
    <row r="63" spans="2:9" ht="50.1" customHeight="1" x14ac:dyDescent="0.25">
      <c r="B63" s="75" t="s">
        <v>61</v>
      </c>
      <c r="C63" s="74" t="s">
        <v>2</v>
      </c>
      <c r="D63" s="74">
        <v>0.38</v>
      </c>
      <c r="E63" s="76">
        <v>46036.333333333336</v>
      </c>
      <c r="F63" s="76">
        <v>46036.458333333336</v>
      </c>
      <c r="G63" s="77">
        <v>3</v>
      </c>
      <c r="H63" s="73" t="s">
        <v>48</v>
      </c>
      <c r="I63" s="73" t="s">
        <v>49</v>
      </c>
    </row>
    <row r="64" spans="2:9" ht="50.1" customHeight="1" x14ac:dyDescent="0.25">
      <c r="B64" s="75" t="s">
        <v>70</v>
      </c>
      <c r="C64" s="74" t="s">
        <v>1</v>
      </c>
      <c r="D64" s="74" t="s">
        <v>3</v>
      </c>
      <c r="E64" s="76">
        <v>46036.632638888892</v>
      </c>
      <c r="F64" s="76">
        <v>46036.697916666664</v>
      </c>
      <c r="G64" s="77">
        <v>1.57</v>
      </c>
      <c r="H64" s="73" t="s">
        <v>77</v>
      </c>
      <c r="I64" s="73" t="s">
        <v>34</v>
      </c>
    </row>
    <row r="65" spans="2:9" ht="50.1" customHeight="1" x14ac:dyDescent="0.25">
      <c r="B65" s="75" t="s">
        <v>55</v>
      </c>
      <c r="C65" s="74" t="s">
        <v>0</v>
      </c>
      <c r="D65" s="74" t="s">
        <v>4</v>
      </c>
      <c r="E65" s="76">
        <v>46037.430555555555</v>
      </c>
      <c r="F65" s="76">
        <v>46037.444444444445</v>
      </c>
      <c r="G65" s="77">
        <v>0.33</v>
      </c>
      <c r="H65" s="73" t="s">
        <v>32</v>
      </c>
      <c r="I65" s="73" t="s">
        <v>31</v>
      </c>
    </row>
    <row r="66" spans="2:9" ht="50.1" customHeight="1" x14ac:dyDescent="0.25">
      <c r="B66" s="75" t="s">
        <v>60</v>
      </c>
      <c r="C66" s="74" t="s">
        <v>28</v>
      </c>
      <c r="D66" s="74" t="s">
        <v>4</v>
      </c>
      <c r="E66" s="76">
        <v>46037.446527777778</v>
      </c>
      <c r="F66" s="76">
        <v>46037.53402777778</v>
      </c>
      <c r="G66" s="77">
        <v>2.1</v>
      </c>
      <c r="H66" s="73" t="s">
        <v>36</v>
      </c>
      <c r="I66" s="74" t="s">
        <v>37</v>
      </c>
    </row>
    <row r="67" spans="2:9" ht="50.1" customHeight="1" x14ac:dyDescent="0.25">
      <c r="B67" s="75" t="s">
        <v>54</v>
      </c>
      <c r="C67" s="74" t="s">
        <v>0</v>
      </c>
      <c r="D67" s="74" t="s">
        <v>4</v>
      </c>
      <c r="E67" s="76">
        <v>46037.534722222219</v>
      </c>
      <c r="F67" s="76">
        <v>46037.569444444445</v>
      </c>
      <c r="G67" s="77">
        <v>0.83</v>
      </c>
      <c r="H67" s="73" t="s">
        <v>32</v>
      </c>
      <c r="I67" s="73" t="s">
        <v>31</v>
      </c>
    </row>
    <row r="68" spans="2:9" ht="50.1" customHeight="1" x14ac:dyDescent="0.25">
      <c r="B68" s="75" t="s">
        <v>73</v>
      </c>
      <c r="C68" s="74" t="s">
        <v>1</v>
      </c>
      <c r="D68" s="74">
        <v>0.38</v>
      </c>
      <c r="E68" s="76">
        <v>46037.700694444444</v>
      </c>
      <c r="F68" s="76">
        <v>46037.822916666664</v>
      </c>
      <c r="G68" s="77">
        <v>2.93</v>
      </c>
      <c r="H68" s="73" t="s">
        <v>99</v>
      </c>
      <c r="I68" s="73" t="s">
        <v>34</v>
      </c>
    </row>
    <row r="69" spans="2:9" ht="50.1" customHeight="1" x14ac:dyDescent="0.25">
      <c r="B69" s="75" t="s">
        <v>73</v>
      </c>
      <c r="C69" s="74" t="s">
        <v>28</v>
      </c>
      <c r="D69" s="74" t="s">
        <v>3</v>
      </c>
      <c r="E69" s="76">
        <v>46037.804166666669</v>
      </c>
      <c r="F69" s="76">
        <v>46037.850694444445</v>
      </c>
      <c r="G69" s="77">
        <v>1.1200000000000001</v>
      </c>
      <c r="H69" s="73" t="s">
        <v>39</v>
      </c>
      <c r="I69" s="73" t="s">
        <v>40</v>
      </c>
    </row>
    <row r="70" spans="2:9" ht="50.1" customHeight="1" x14ac:dyDescent="0.25">
      <c r="B70" s="75" t="s">
        <v>50</v>
      </c>
      <c r="C70" s="74" t="s">
        <v>28</v>
      </c>
      <c r="D70" s="74" t="s">
        <v>4</v>
      </c>
      <c r="E70" s="76">
        <v>46037.895833333336</v>
      </c>
      <c r="F70" s="76">
        <v>46038.006249999999</v>
      </c>
      <c r="G70" s="77">
        <v>2.65</v>
      </c>
      <c r="H70" s="73" t="s">
        <v>36</v>
      </c>
      <c r="I70" s="74" t="s">
        <v>37</v>
      </c>
    </row>
    <row r="71" spans="2:9" ht="50.1" customHeight="1" x14ac:dyDescent="0.25">
      <c r="B71" s="75" t="s">
        <v>73</v>
      </c>
      <c r="C71" s="74" t="s">
        <v>28</v>
      </c>
      <c r="D71" s="74">
        <v>35</v>
      </c>
      <c r="E71" s="76">
        <v>46038.041666666664</v>
      </c>
      <c r="F71" s="76">
        <v>46038.043749999997</v>
      </c>
      <c r="G71" s="77">
        <v>0.05</v>
      </c>
      <c r="H71" s="73" t="s">
        <v>36</v>
      </c>
      <c r="I71" s="74" t="s">
        <v>37</v>
      </c>
    </row>
    <row r="72" spans="2:9" ht="50.1" customHeight="1" x14ac:dyDescent="0.25">
      <c r="B72" s="75" t="s">
        <v>73</v>
      </c>
      <c r="C72" s="74" t="s">
        <v>28</v>
      </c>
      <c r="D72" s="74">
        <v>35</v>
      </c>
      <c r="E72" s="76">
        <v>46038.359027777777</v>
      </c>
      <c r="F72" s="76">
        <v>46038.765277777777</v>
      </c>
      <c r="G72" s="77">
        <v>9.75</v>
      </c>
      <c r="H72" s="73" t="s">
        <v>36</v>
      </c>
      <c r="I72" s="74" t="s">
        <v>37</v>
      </c>
    </row>
    <row r="73" spans="2:9" ht="50.1" customHeight="1" x14ac:dyDescent="0.25">
      <c r="B73" s="75" t="s">
        <v>54</v>
      </c>
      <c r="C73" s="74" t="s">
        <v>28</v>
      </c>
      <c r="D73" s="74" t="s">
        <v>4</v>
      </c>
      <c r="E73" s="76">
        <v>46038.782638888886</v>
      </c>
      <c r="F73" s="76">
        <v>46038.930555555555</v>
      </c>
      <c r="G73" s="77">
        <v>3.55</v>
      </c>
      <c r="H73" s="73" t="s">
        <v>36</v>
      </c>
      <c r="I73" s="74" t="s">
        <v>37</v>
      </c>
    </row>
    <row r="74" spans="2:9" ht="50.1" customHeight="1" x14ac:dyDescent="0.25">
      <c r="B74" s="75" t="s">
        <v>60</v>
      </c>
      <c r="C74" s="74" t="s">
        <v>28</v>
      </c>
      <c r="D74" s="74" t="s">
        <v>3</v>
      </c>
      <c r="E74" s="76">
        <v>46038.84375</v>
      </c>
      <c r="F74" s="76">
        <v>46038.992361111108</v>
      </c>
      <c r="G74" s="77">
        <v>3.57</v>
      </c>
      <c r="H74" s="73" t="s">
        <v>36</v>
      </c>
      <c r="I74" s="74" t="s">
        <v>37</v>
      </c>
    </row>
    <row r="75" spans="2:9" ht="50.1" customHeight="1" x14ac:dyDescent="0.25">
      <c r="B75" s="75" t="s">
        <v>62</v>
      </c>
      <c r="C75" s="74" t="s">
        <v>28</v>
      </c>
      <c r="D75" s="74" t="s">
        <v>4</v>
      </c>
      <c r="E75" s="76">
        <v>46041.297222222223</v>
      </c>
      <c r="F75" s="76">
        <v>46041.297222222223</v>
      </c>
      <c r="G75" s="77">
        <v>0</v>
      </c>
      <c r="H75" s="73" t="s">
        <v>39</v>
      </c>
      <c r="I75" s="73" t="s">
        <v>40</v>
      </c>
    </row>
    <row r="76" spans="2:9" ht="50.1" customHeight="1" x14ac:dyDescent="0.25">
      <c r="B76" s="75" t="s">
        <v>60</v>
      </c>
      <c r="C76" s="74" t="s">
        <v>28</v>
      </c>
      <c r="D76" s="74" t="s">
        <v>4</v>
      </c>
      <c r="E76" s="76">
        <v>46041.322916666664</v>
      </c>
      <c r="F76" s="76">
        <v>46041.40902777778</v>
      </c>
      <c r="G76" s="77">
        <v>2.0699999999999998</v>
      </c>
      <c r="H76" s="73" t="s">
        <v>36</v>
      </c>
      <c r="I76" s="74" t="s">
        <v>37</v>
      </c>
    </row>
    <row r="77" spans="2:9" ht="50.1" customHeight="1" x14ac:dyDescent="0.25">
      <c r="B77" s="75" t="s">
        <v>50</v>
      </c>
      <c r="C77" s="74" t="s">
        <v>28</v>
      </c>
      <c r="D77" s="74" t="s">
        <v>4</v>
      </c>
      <c r="E77" s="76">
        <v>46041.813194444447</v>
      </c>
      <c r="F77" s="76">
        <v>46041.880555555559</v>
      </c>
      <c r="G77" s="77">
        <v>1.62</v>
      </c>
      <c r="H77" s="73" t="s">
        <v>36</v>
      </c>
      <c r="I77" s="74" t="s">
        <v>37</v>
      </c>
    </row>
    <row r="78" spans="2:9" ht="50.1" customHeight="1" x14ac:dyDescent="0.25">
      <c r="B78" s="75" t="s">
        <v>68</v>
      </c>
      <c r="C78" s="74" t="s">
        <v>0</v>
      </c>
      <c r="D78" s="74" t="s">
        <v>3</v>
      </c>
      <c r="E78" s="76">
        <v>46042.083333333336</v>
      </c>
      <c r="F78" s="76">
        <v>46042.111805555556</v>
      </c>
      <c r="G78" s="77">
        <v>0.68</v>
      </c>
      <c r="H78" s="73" t="s">
        <v>32</v>
      </c>
      <c r="I78" s="73" t="s">
        <v>31</v>
      </c>
    </row>
    <row r="79" spans="2:9" ht="50.1" customHeight="1" x14ac:dyDescent="0.25">
      <c r="B79" s="75" t="s">
        <v>69</v>
      </c>
      <c r="C79" s="74" t="s">
        <v>0</v>
      </c>
      <c r="D79" s="74" t="s">
        <v>4</v>
      </c>
      <c r="E79" s="76">
        <v>46043.102777777778</v>
      </c>
      <c r="F79" s="76">
        <v>46043.202777777777</v>
      </c>
      <c r="G79" s="77">
        <v>2.4</v>
      </c>
      <c r="H79" s="73" t="s">
        <v>32</v>
      </c>
      <c r="I79" s="73" t="s">
        <v>31</v>
      </c>
    </row>
    <row r="80" spans="2:9" ht="50.1" customHeight="1" x14ac:dyDescent="0.25">
      <c r="B80" s="75" t="s">
        <v>69</v>
      </c>
      <c r="C80" s="74" t="s">
        <v>0</v>
      </c>
      <c r="D80" s="74" t="s">
        <v>4</v>
      </c>
      <c r="E80" s="76">
        <v>46043.280555555553</v>
      </c>
      <c r="F80" s="76">
        <v>46043.85</v>
      </c>
      <c r="G80" s="77">
        <v>13.67</v>
      </c>
      <c r="H80" s="73" t="s">
        <v>32</v>
      </c>
      <c r="I80" s="73" t="s">
        <v>31</v>
      </c>
    </row>
    <row r="81" spans="2:9" ht="50.1" customHeight="1" x14ac:dyDescent="0.25">
      <c r="B81" s="75" t="s">
        <v>60</v>
      </c>
      <c r="C81" s="74" t="s">
        <v>28</v>
      </c>
      <c r="D81" s="74" t="s">
        <v>4</v>
      </c>
      <c r="E81" s="76">
        <v>46043.486111111109</v>
      </c>
      <c r="F81" s="76">
        <v>46043.526388888888</v>
      </c>
      <c r="G81" s="77">
        <v>0.97</v>
      </c>
      <c r="H81" s="73" t="s">
        <v>36</v>
      </c>
      <c r="I81" s="74" t="s">
        <v>37</v>
      </c>
    </row>
    <row r="82" spans="2:9" ht="50.1" customHeight="1" x14ac:dyDescent="0.25">
      <c r="B82" s="75" t="s">
        <v>70</v>
      </c>
      <c r="C82" s="74" t="s">
        <v>2</v>
      </c>
      <c r="D82" s="74">
        <v>0.38</v>
      </c>
      <c r="E82" s="76">
        <v>46044.002083333333</v>
      </c>
      <c r="F82" s="76">
        <v>46044.012499999997</v>
      </c>
      <c r="G82" s="77">
        <v>0.25</v>
      </c>
      <c r="H82" s="73" t="s">
        <v>48</v>
      </c>
      <c r="I82" s="73" t="s">
        <v>49</v>
      </c>
    </row>
    <row r="83" spans="2:9" ht="50.1" customHeight="1" x14ac:dyDescent="0.25">
      <c r="B83" s="75" t="s">
        <v>56</v>
      </c>
      <c r="C83" s="74" t="s">
        <v>1</v>
      </c>
      <c r="D83" s="74" t="s">
        <v>3</v>
      </c>
      <c r="E83" s="76">
        <v>46044.322916666664</v>
      </c>
      <c r="F83" s="76">
        <v>46044.484722222223</v>
      </c>
      <c r="G83" s="77">
        <v>3.88</v>
      </c>
      <c r="H83" s="73" t="s">
        <v>77</v>
      </c>
      <c r="I83" s="73" t="s">
        <v>34</v>
      </c>
    </row>
    <row r="84" spans="2:9" ht="50.1" customHeight="1" x14ac:dyDescent="0.25">
      <c r="B84" s="75" t="s">
        <v>51</v>
      </c>
      <c r="C84" s="74" t="s">
        <v>28</v>
      </c>
      <c r="D84" s="74" t="s">
        <v>4</v>
      </c>
      <c r="E84" s="76">
        <v>46044.59097222222</v>
      </c>
      <c r="F84" s="76">
        <v>46044.638888888891</v>
      </c>
      <c r="G84" s="77">
        <v>1.1499999999999999</v>
      </c>
      <c r="H84" s="73" t="s">
        <v>36</v>
      </c>
      <c r="I84" s="74" t="s">
        <v>37</v>
      </c>
    </row>
    <row r="85" spans="2:9" ht="50.1" customHeight="1" x14ac:dyDescent="0.25">
      <c r="B85" s="75" t="s">
        <v>60</v>
      </c>
      <c r="C85" s="74" t="s">
        <v>28</v>
      </c>
      <c r="D85" s="74" t="s">
        <v>4</v>
      </c>
      <c r="E85" s="76">
        <v>46045.030555555553</v>
      </c>
      <c r="F85" s="76">
        <v>46045.065972222219</v>
      </c>
      <c r="G85" s="77">
        <v>0.85</v>
      </c>
      <c r="H85" s="73" t="s">
        <v>36</v>
      </c>
      <c r="I85" s="74" t="s">
        <v>37</v>
      </c>
    </row>
    <row r="86" spans="2:9" ht="50.1" customHeight="1" x14ac:dyDescent="0.25">
      <c r="B86" s="75" t="s">
        <v>60</v>
      </c>
      <c r="C86" s="74" t="s">
        <v>0</v>
      </c>
      <c r="D86" s="74" t="s">
        <v>4</v>
      </c>
      <c r="E86" s="76">
        <v>46045.227777777778</v>
      </c>
      <c r="F86" s="76">
        <v>46045.227777777778</v>
      </c>
      <c r="G86" s="77">
        <v>0</v>
      </c>
      <c r="H86" s="73" t="s">
        <v>32</v>
      </c>
      <c r="I86" s="73" t="s">
        <v>31</v>
      </c>
    </row>
    <row r="87" spans="2:9" ht="50.1" customHeight="1" x14ac:dyDescent="0.25">
      <c r="B87" s="75" t="s">
        <v>60</v>
      </c>
      <c r="C87" s="74" t="s">
        <v>28</v>
      </c>
      <c r="D87" s="74" t="s">
        <v>4</v>
      </c>
      <c r="E87" s="76">
        <v>46045.34375</v>
      </c>
      <c r="F87" s="76">
        <v>46045.395833333336</v>
      </c>
      <c r="G87" s="77">
        <v>1.25</v>
      </c>
      <c r="H87" s="73" t="s">
        <v>36</v>
      </c>
      <c r="I87" s="74" t="s">
        <v>37</v>
      </c>
    </row>
    <row r="88" spans="2:9" ht="50.1" customHeight="1" x14ac:dyDescent="0.25">
      <c r="B88" s="75" t="s">
        <v>55</v>
      </c>
      <c r="C88" s="74" t="s">
        <v>0</v>
      </c>
      <c r="D88" s="74" t="s">
        <v>4</v>
      </c>
      <c r="E88" s="76">
        <v>46046.379166666666</v>
      </c>
      <c r="F88" s="76">
        <v>46046.447222222225</v>
      </c>
      <c r="G88" s="77">
        <v>1.63</v>
      </c>
      <c r="H88" s="73" t="s">
        <v>83</v>
      </c>
      <c r="I88" s="73" t="s">
        <v>31</v>
      </c>
    </row>
    <row r="89" spans="2:9" ht="50.1" customHeight="1" x14ac:dyDescent="0.25">
      <c r="B89" s="75" t="s">
        <v>57</v>
      </c>
      <c r="C89" s="74" t="s">
        <v>0</v>
      </c>
      <c r="D89" s="74">
        <v>0.38</v>
      </c>
      <c r="E89" s="76">
        <v>46046.488194444442</v>
      </c>
      <c r="F89" s="76">
        <v>46046.50277777778</v>
      </c>
      <c r="G89" s="77">
        <v>0.35</v>
      </c>
      <c r="H89" s="73" t="s">
        <v>32</v>
      </c>
      <c r="I89" s="73" t="s">
        <v>31</v>
      </c>
    </row>
    <row r="90" spans="2:9" ht="50.1" customHeight="1" x14ac:dyDescent="0.25">
      <c r="B90" s="75" t="s">
        <v>70</v>
      </c>
      <c r="C90" s="74" t="s">
        <v>28</v>
      </c>
      <c r="D90" s="74" t="s">
        <v>4</v>
      </c>
      <c r="E90" s="76">
        <v>46046.614583333336</v>
      </c>
      <c r="F90" s="76">
        <v>46046.663888888892</v>
      </c>
      <c r="G90" s="77">
        <v>1.18</v>
      </c>
      <c r="H90" s="73" t="s">
        <v>36</v>
      </c>
      <c r="I90" s="74" t="s">
        <v>37</v>
      </c>
    </row>
    <row r="91" spans="2:9" ht="50.1" customHeight="1" x14ac:dyDescent="0.25">
      <c r="B91" s="75" t="s">
        <v>73</v>
      </c>
      <c r="C91" s="74" t="s">
        <v>0</v>
      </c>
      <c r="D91" s="74" t="s">
        <v>4</v>
      </c>
      <c r="E91" s="76">
        <v>46047.569444444445</v>
      </c>
      <c r="F91" s="76">
        <v>46047.619444444441</v>
      </c>
      <c r="G91" s="77">
        <v>1.2</v>
      </c>
      <c r="H91" s="73" t="s">
        <v>32</v>
      </c>
      <c r="I91" s="73" t="s">
        <v>31</v>
      </c>
    </row>
    <row r="92" spans="2:9" ht="50.1" customHeight="1" x14ac:dyDescent="0.25">
      <c r="B92" s="75" t="s">
        <v>51</v>
      </c>
      <c r="C92" s="74" t="s">
        <v>0</v>
      </c>
      <c r="D92" s="74" t="s">
        <v>3</v>
      </c>
      <c r="E92" s="76">
        <v>46047.972222222219</v>
      </c>
      <c r="F92" s="76">
        <v>46048.053472222222</v>
      </c>
      <c r="G92" s="77">
        <v>1.95</v>
      </c>
      <c r="H92" s="73" t="s">
        <v>32</v>
      </c>
      <c r="I92" s="73" t="s">
        <v>31</v>
      </c>
    </row>
    <row r="93" spans="2:9" ht="50.1" customHeight="1" x14ac:dyDescent="0.25">
      <c r="B93" s="75" t="s">
        <v>73</v>
      </c>
      <c r="C93" s="74" t="s">
        <v>28</v>
      </c>
      <c r="D93" s="74">
        <v>35</v>
      </c>
      <c r="E93" s="76">
        <v>46048.526388888888</v>
      </c>
      <c r="F93" s="76">
        <v>46048.61041666667</v>
      </c>
      <c r="G93" s="77">
        <v>2.02</v>
      </c>
      <c r="H93" s="73" t="s">
        <v>36</v>
      </c>
      <c r="I93" s="74" t="s">
        <v>37</v>
      </c>
    </row>
    <row r="94" spans="2:9" ht="50.1" customHeight="1" x14ac:dyDescent="0.25">
      <c r="B94" s="75" t="s">
        <v>54</v>
      </c>
      <c r="C94" s="74" t="s">
        <v>1</v>
      </c>
      <c r="D94" s="74" t="s">
        <v>4</v>
      </c>
      <c r="E94" s="76">
        <v>46048.572916666664</v>
      </c>
      <c r="F94" s="76">
        <v>46048.629861111112</v>
      </c>
      <c r="G94" s="77">
        <v>1.37</v>
      </c>
      <c r="H94" s="73" t="s">
        <v>33</v>
      </c>
      <c r="I94" s="73" t="s">
        <v>34</v>
      </c>
    </row>
    <row r="95" spans="2:9" ht="50.1" customHeight="1" x14ac:dyDescent="0.25">
      <c r="B95" s="75" t="s">
        <v>60</v>
      </c>
      <c r="C95" s="74" t="s">
        <v>0</v>
      </c>
      <c r="D95" s="74" t="s">
        <v>4</v>
      </c>
      <c r="E95" s="76">
        <v>46048.979166666664</v>
      </c>
      <c r="F95" s="76">
        <v>46049.28125</v>
      </c>
      <c r="G95" s="77">
        <v>7.25</v>
      </c>
      <c r="H95" s="73" t="s">
        <v>83</v>
      </c>
      <c r="I95" s="73" t="s">
        <v>31</v>
      </c>
    </row>
    <row r="96" spans="2:9" ht="50.1" customHeight="1" x14ac:dyDescent="0.25">
      <c r="B96" s="75" t="s">
        <v>55</v>
      </c>
      <c r="C96" s="74" t="s">
        <v>0</v>
      </c>
      <c r="D96" s="74" t="s">
        <v>4</v>
      </c>
      <c r="E96" s="76">
        <v>46049.260416666664</v>
      </c>
      <c r="F96" s="76">
        <v>46049.279861111114</v>
      </c>
      <c r="G96" s="77">
        <v>0.47</v>
      </c>
      <c r="H96" s="73" t="s">
        <v>83</v>
      </c>
      <c r="I96" s="73" t="s">
        <v>31</v>
      </c>
    </row>
    <row r="97" spans="2:9" ht="50.1" customHeight="1" x14ac:dyDescent="0.25">
      <c r="B97" s="75" t="s">
        <v>56</v>
      </c>
      <c r="C97" s="74" t="s">
        <v>28</v>
      </c>
      <c r="D97" s="74" t="s">
        <v>4</v>
      </c>
      <c r="E97" s="76">
        <v>46049.37222222222</v>
      </c>
      <c r="F97" s="76">
        <v>46049.454861111109</v>
      </c>
      <c r="G97" s="77">
        <v>1.98</v>
      </c>
      <c r="H97" s="73" t="s">
        <v>36</v>
      </c>
      <c r="I97" s="74" t="s">
        <v>37</v>
      </c>
    </row>
    <row r="98" spans="2:9" ht="50.1" customHeight="1" x14ac:dyDescent="0.25">
      <c r="B98" s="75" t="s">
        <v>60</v>
      </c>
      <c r="C98" s="74" t="s">
        <v>28</v>
      </c>
      <c r="D98" s="74" t="s">
        <v>4</v>
      </c>
      <c r="E98" s="76">
        <v>46049.6875</v>
      </c>
      <c r="F98" s="76">
        <v>46049.707638888889</v>
      </c>
      <c r="G98" s="77">
        <v>0.48</v>
      </c>
      <c r="H98" s="73" t="s">
        <v>36</v>
      </c>
      <c r="I98" s="74" t="s">
        <v>37</v>
      </c>
    </row>
    <row r="99" spans="2:9" ht="50.1" customHeight="1" x14ac:dyDescent="0.25">
      <c r="B99" s="75" t="s">
        <v>70</v>
      </c>
      <c r="C99" s="74" t="s">
        <v>28</v>
      </c>
      <c r="D99" s="74" t="s">
        <v>4</v>
      </c>
      <c r="E99" s="76">
        <v>46051.494444444441</v>
      </c>
      <c r="F99" s="76">
        <v>46051.527083333334</v>
      </c>
      <c r="G99" s="77">
        <v>0.78</v>
      </c>
      <c r="H99" s="73" t="s">
        <v>36</v>
      </c>
      <c r="I99" s="74" t="s">
        <v>37</v>
      </c>
    </row>
    <row r="100" spans="2:9" ht="50.1" customHeight="1" x14ac:dyDescent="0.25">
      <c r="B100" s="75" t="s">
        <v>58</v>
      </c>
      <c r="C100" s="74" t="s">
        <v>0</v>
      </c>
      <c r="D100" s="74" t="s">
        <v>4</v>
      </c>
      <c r="E100" s="76">
        <v>46051.630555555559</v>
      </c>
      <c r="F100" s="76">
        <v>46051.729166666664</v>
      </c>
      <c r="G100" s="77">
        <v>2.37</v>
      </c>
      <c r="H100" s="73" t="s">
        <v>32</v>
      </c>
      <c r="I100" s="73" t="s">
        <v>31</v>
      </c>
    </row>
    <row r="101" spans="2:9" ht="50.1" customHeight="1" x14ac:dyDescent="0.25">
      <c r="B101" s="75" t="s">
        <v>60</v>
      </c>
      <c r="C101" s="74" t="s">
        <v>0</v>
      </c>
      <c r="D101" s="74" t="s">
        <v>4</v>
      </c>
      <c r="E101" s="76">
        <v>46051.911805555559</v>
      </c>
      <c r="F101" s="76">
        <v>46052.907638888886</v>
      </c>
      <c r="G101" s="77">
        <v>23.9</v>
      </c>
      <c r="H101" s="73" t="s">
        <v>83</v>
      </c>
      <c r="I101" s="73" t="s">
        <v>31</v>
      </c>
    </row>
    <row r="102" spans="2:9" ht="50.1" customHeight="1" x14ac:dyDescent="0.25">
      <c r="B102" s="75" t="s">
        <v>57</v>
      </c>
      <c r="C102" s="74" t="s">
        <v>28</v>
      </c>
      <c r="D102" s="74" t="s">
        <v>3</v>
      </c>
      <c r="E102" s="76">
        <v>46051.96875</v>
      </c>
      <c r="F102" s="76">
        <v>46052.101388888892</v>
      </c>
      <c r="G102" s="77">
        <v>3.18</v>
      </c>
      <c r="H102" s="73" t="s">
        <v>41</v>
      </c>
      <c r="I102" s="73" t="s">
        <v>42</v>
      </c>
    </row>
    <row r="103" spans="2:9" ht="50.1" customHeight="1" x14ac:dyDescent="0.25">
      <c r="B103" s="75" t="s">
        <v>57</v>
      </c>
      <c r="C103" s="74" t="s">
        <v>28</v>
      </c>
      <c r="D103" s="74" t="s">
        <v>3</v>
      </c>
      <c r="E103" s="76">
        <v>46052.259722222225</v>
      </c>
      <c r="F103" s="76">
        <v>46052.434027777781</v>
      </c>
      <c r="G103" s="77">
        <v>4.18</v>
      </c>
      <c r="H103" s="73" t="s">
        <v>41</v>
      </c>
      <c r="I103" s="73" t="s">
        <v>42</v>
      </c>
    </row>
    <row r="104" spans="2:9" ht="50.1" customHeight="1" x14ac:dyDescent="0.25">
      <c r="B104" s="75" t="s">
        <v>51</v>
      </c>
      <c r="C104" s="74" t="s">
        <v>0</v>
      </c>
      <c r="D104" s="74" t="s">
        <v>4</v>
      </c>
      <c r="E104" s="76">
        <v>46052.284722222219</v>
      </c>
      <c r="F104" s="76">
        <v>46052.4</v>
      </c>
      <c r="G104" s="77">
        <v>2.77</v>
      </c>
      <c r="H104" s="73" t="s">
        <v>32</v>
      </c>
      <c r="I104" s="73" t="s">
        <v>31</v>
      </c>
    </row>
    <row r="105" spans="2:9" ht="50.1" customHeight="1" x14ac:dyDescent="0.25">
      <c r="B105" s="75" t="s">
        <v>57</v>
      </c>
      <c r="C105" s="74" t="s">
        <v>28</v>
      </c>
      <c r="D105" s="74">
        <v>0.38</v>
      </c>
      <c r="E105" s="76">
        <v>46052.395833333336</v>
      </c>
      <c r="F105" s="76">
        <v>46052.427083333336</v>
      </c>
      <c r="G105" s="77">
        <v>0.75</v>
      </c>
      <c r="H105" s="73" t="s">
        <v>41</v>
      </c>
      <c r="I105" s="73" t="s">
        <v>42</v>
      </c>
    </row>
    <row r="106" spans="2:9" ht="50.1" customHeight="1" x14ac:dyDescent="0.25">
      <c r="B106" s="75" t="s">
        <v>52</v>
      </c>
      <c r="C106" s="74" t="s">
        <v>0</v>
      </c>
      <c r="D106" s="74" t="s">
        <v>4</v>
      </c>
      <c r="E106" s="76">
        <v>46052.398611111108</v>
      </c>
      <c r="F106" s="76">
        <v>46052.540972222225</v>
      </c>
      <c r="G106" s="77">
        <v>3.42</v>
      </c>
      <c r="H106" s="73" t="s">
        <v>83</v>
      </c>
      <c r="I106" s="73" t="s">
        <v>31</v>
      </c>
    </row>
    <row r="107" spans="2:9" ht="50.1" customHeight="1" x14ac:dyDescent="0.25">
      <c r="B107" s="75" t="s">
        <v>58</v>
      </c>
      <c r="C107" s="74" t="s">
        <v>28</v>
      </c>
      <c r="D107" s="74" t="s">
        <v>4</v>
      </c>
      <c r="E107" s="76">
        <v>46052.541666666664</v>
      </c>
      <c r="F107" s="76">
        <v>46052.611111111109</v>
      </c>
      <c r="G107" s="77">
        <v>1.67</v>
      </c>
      <c r="H107" s="73" t="s">
        <v>36</v>
      </c>
      <c r="I107" s="74" t="s">
        <v>37</v>
      </c>
    </row>
    <row r="108" spans="2:9" ht="50.1" customHeight="1" x14ac:dyDescent="0.25">
      <c r="B108" s="75" t="s">
        <v>70</v>
      </c>
      <c r="C108" s="74" t="s">
        <v>28</v>
      </c>
      <c r="D108" s="74" t="s">
        <v>4</v>
      </c>
      <c r="E108" s="76">
        <v>46053.59097222222</v>
      </c>
      <c r="F108" s="76">
        <v>46053.680555555555</v>
      </c>
      <c r="G108" s="77">
        <v>2.15</v>
      </c>
      <c r="H108" s="73" t="s">
        <v>36</v>
      </c>
      <c r="I108" s="74" t="s">
        <v>37</v>
      </c>
    </row>
    <row r="109" spans="2:9" ht="50.1" customHeight="1" x14ac:dyDescent="0.25">
      <c r="B109" s="75" t="s">
        <v>52</v>
      </c>
      <c r="C109" s="74" t="s">
        <v>28</v>
      </c>
      <c r="D109" s="74" t="s">
        <v>3</v>
      </c>
      <c r="E109" s="76">
        <v>46053.59652777778</v>
      </c>
      <c r="F109" s="76">
        <v>46053.679861111108</v>
      </c>
      <c r="G109" s="77">
        <v>2</v>
      </c>
      <c r="H109" s="73" t="s">
        <v>36</v>
      </c>
      <c r="I109" s="74" t="s">
        <v>37</v>
      </c>
    </row>
    <row r="110" spans="2:9" ht="50.1" customHeight="1" x14ac:dyDescent="0.25">
      <c r="B110" s="75" t="s">
        <v>52</v>
      </c>
      <c r="C110" s="74" t="s">
        <v>28</v>
      </c>
      <c r="D110" s="74" t="s">
        <v>3</v>
      </c>
      <c r="E110" s="76">
        <v>46053.875</v>
      </c>
      <c r="F110" s="76">
        <v>46053.909722222219</v>
      </c>
      <c r="G110" s="77">
        <v>0.83</v>
      </c>
      <c r="H110" s="73" t="s">
        <v>36</v>
      </c>
      <c r="I110" s="74" t="s">
        <v>37</v>
      </c>
    </row>
    <row r="111" spans="2:9" ht="50.1" customHeight="1" x14ac:dyDescent="0.25">
      <c r="B111" s="75" t="s">
        <v>60</v>
      </c>
      <c r="C111" s="74" t="s">
        <v>28</v>
      </c>
      <c r="D111" s="74" t="s">
        <v>4</v>
      </c>
      <c r="E111" s="76">
        <v>46054.541666666664</v>
      </c>
      <c r="F111" s="76">
        <v>46054.577777777777</v>
      </c>
      <c r="G111" s="77">
        <v>0.87</v>
      </c>
      <c r="H111" s="73" t="s">
        <v>36</v>
      </c>
      <c r="I111" s="74" t="s">
        <v>37</v>
      </c>
    </row>
    <row r="112" spans="2:9" ht="50.1" customHeight="1" x14ac:dyDescent="0.25">
      <c r="B112" s="75" t="s">
        <v>68</v>
      </c>
      <c r="C112" s="74" t="s">
        <v>28</v>
      </c>
      <c r="D112" s="74" t="s">
        <v>3</v>
      </c>
      <c r="E112" s="76">
        <v>46054.678472222222</v>
      </c>
      <c r="F112" s="76">
        <v>46054.756249999999</v>
      </c>
      <c r="G112" s="77">
        <v>1.87</v>
      </c>
      <c r="H112" s="73" t="s">
        <v>39</v>
      </c>
      <c r="I112" s="73" t="s">
        <v>40</v>
      </c>
    </row>
    <row r="113" spans="2:9" ht="50.1" customHeight="1" x14ac:dyDescent="0.25">
      <c r="B113" s="75" t="s">
        <v>57</v>
      </c>
      <c r="C113" s="74" t="s">
        <v>28</v>
      </c>
      <c r="D113" s="74">
        <v>0.38</v>
      </c>
      <c r="E113" s="76">
        <v>46054.884027777778</v>
      </c>
      <c r="F113" s="76">
        <v>46054.90347222222</v>
      </c>
      <c r="G113" s="77">
        <v>0.47</v>
      </c>
      <c r="H113" s="73" t="s">
        <v>41</v>
      </c>
      <c r="I113" s="73" t="s">
        <v>42</v>
      </c>
    </row>
    <row r="114" spans="2:9" ht="50.1" customHeight="1" x14ac:dyDescent="0.25">
      <c r="B114" s="75" t="s">
        <v>54</v>
      </c>
      <c r="C114" s="74" t="s">
        <v>0</v>
      </c>
      <c r="D114" s="74">
        <v>0.38</v>
      </c>
      <c r="E114" s="76">
        <v>46055.51458333333</v>
      </c>
      <c r="F114" s="76">
        <v>46055.565972222219</v>
      </c>
      <c r="G114" s="77">
        <v>1.23</v>
      </c>
      <c r="H114" s="73" t="s">
        <v>32</v>
      </c>
      <c r="I114" s="73" t="s">
        <v>31</v>
      </c>
    </row>
    <row r="115" spans="2:9" ht="50.1" customHeight="1" x14ac:dyDescent="0.25">
      <c r="B115" s="75" t="s">
        <v>60</v>
      </c>
      <c r="C115" s="74" t="s">
        <v>28</v>
      </c>
      <c r="D115" s="74" t="s">
        <v>4</v>
      </c>
      <c r="E115" s="76">
        <v>46055.655555555553</v>
      </c>
      <c r="F115" s="76">
        <v>46055.697916666664</v>
      </c>
      <c r="G115" s="77">
        <v>1.02</v>
      </c>
      <c r="H115" s="73" t="s">
        <v>36</v>
      </c>
      <c r="I115" s="74" t="s">
        <v>37</v>
      </c>
    </row>
    <row r="116" spans="2:9" ht="50.1" customHeight="1" x14ac:dyDescent="0.25">
      <c r="B116" s="75" t="s">
        <v>51</v>
      </c>
      <c r="C116" s="74" t="s">
        <v>28</v>
      </c>
      <c r="D116" s="74" t="s">
        <v>4</v>
      </c>
      <c r="E116" s="76">
        <v>46055.875</v>
      </c>
      <c r="F116" s="76">
        <v>46055.941666666666</v>
      </c>
      <c r="G116" s="77">
        <v>1.6</v>
      </c>
      <c r="H116" s="73" t="s">
        <v>46</v>
      </c>
      <c r="I116" s="74" t="s">
        <v>37</v>
      </c>
    </row>
    <row r="117" spans="2:9" ht="50.1" customHeight="1" x14ac:dyDescent="0.25">
      <c r="B117" s="75" t="s">
        <v>50</v>
      </c>
      <c r="C117" s="74" t="s">
        <v>1</v>
      </c>
      <c r="D117" s="74" t="s">
        <v>4</v>
      </c>
      <c r="E117" s="76">
        <v>46056.495138888888</v>
      </c>
      <c r="F117" s="76">
        <v>46056.50277777778</v>
      </c>
      <c r="G117" s="77">
        <v>0.18</v>
      </c>
      <c r="H117" s="73" t="s">
        <v>35</v>
      </c>
      <c r="I117" s="73" t="s">
        <v>34</v>
      </c>
    </row>
    <row r="118" spans="2:9" ht="50.1" customHeight="1" x14ac:dyDescent="0.25">
      <c r="B118" s="75" t="s">
        <v>52</v>
      </c>
      <c r="C118" s="74" t="s">
        <v>0</v>
      </c>
      <c r="D118" s="74" t="s">
        <v>4</v>
      </c>
      <c r="E118" s="76">
        <v>46056.906944444447</v>
      </c>
      <c r="F118" s="76">
        <v>46056.930555555555</v>
      </c>
      <c r="G118" s="77">
        <v>0.56999999999999995</v>
      </c>
      <c r="H118" s="73" t="s">
        <v>83</v>
      </c>
      <c r="I118" s="73" t="s">
        <v>31</v>
      </c>
    </row>
    <row r="119" spans="2:9" ht="50.1" customHeight="1" x14ac:dyDescent="0.25">
      <c r="B119" s="75" t="s">
        <v>74</v>
      </c>
      <c r="C119" s="74" t="s">
        <v>0</v>
      </c>
      <c r="D119" s="74" t="s">
        <v>4</v>
      </c>
      <c r="E119" s="76">
        <v>46058.395833333336</v>
      </c>
      <c r="F119" s="76">
        <v>46058.436111111114</v>
      </c>
      <c r="G119" s="77">
        <v>0.97</v>
      </c>
      <c r="H119" s="73" t="s">
        <v>32</v>
      </c>
      <c r="I119" s="73" t="s">
        <v>31</v>
      </c>
    </row>
    <row r="120" spans="2:9" ht="50.1" customHeight="1" x14ac:dyDescent="0.25">
      <c r="B120" s="75" t="s">
        <v>50</v>
      </c>
      <c r="C120" s="74" t="s">
        <v>0</v>
      </c>
      <c r="D120" s="74" t="s">
        <v>4</v>
      </c>
      <c r="E120" s="76">
        <v>46058.863888888889</v>
      </c>
      <c r="F120" s="76">
        <v>46058.923611111109</v>
      </c>
      <c r="G120" s="77">
        <v>1.43</v>
      </c>
      <c r="H120" s="73" t="s">
        <v>32</v>
      </c>
      <c r="I120" s="73" t="s">
        <v>31</v>
      </c>
    </row>
    <row r="121" spans="2:9" ht="50.1" customHeight="1" x14ac:dyDescent="0.25">
      <c r="B121" s="75" t="s">
        <v>70</v>
      </c>
      <c r="C121" s="74" t="s">
        <v>28</v>
      </c>
      <c r="D121" s="74" t="s">
        <v>3</v>
      </c>
      <c r="E121" s="76">
        <v>46059.439583333333</v>
      </c>
      <c r="F121" s="76">
        <v>46059.463194444441</v>
      </c>
      <c r="G121" s="77">
        <v>0.56999999999999995</v>
      </c>
      <c r="H121" s="73" t="s">
        <v>41</v>
      </c>
      <c r="I121" s="73" t="s">
        <v>42</v>
      </c>
    </row>
    <row r="122" spans="2:9" ht="50.1" customHeight="1" x14ac:dyDescent="0.25">
      <c r="B122" s="75" t="s">
        <v>67</v>
      </c>
      <c r="C122" s="74" t="s">
        <v>0</v>
      </c>
      <c r="D122" s="74" t="s">
        <v>4</v>
      </c>
      <c r="E122" s="76">
        <v>46059.503472222219</v>
      </c>
      <c r="F122" s="76">
        <v>46059.620138888888</v>
      </c>
      <c r="G122" s="77">
        <v>2.8</v>
      </c>
      <c r="H122" s="73" t="s">
        <v>30</v>
      </c>
      <c r="I122" s="73" t="s">
        <v>31</v>
      </c>
    </row>
    <row r="123" spans="2:9" ht="50.1" customHeight="1" x14ac:dyDescent="0.25">
      <c r="B123" s="75" t="s">
        <v>70</v>
      </c>
      <c r="C123" s="74" t="s">
        <v>28</v>
      </c>
      <c r="D123" s="74" t="s">
        <v>3</v>
      </c>
      <c r="E123" s="76">
        <v>46059.883333333331</v>
      </c>
      <c r="F123" s="76">
        <v>46059.90625</v>
      </c>
      <c r="G123" s="77">
        <v>0.55000000000000004</v>
      </c>
      <c r="H123" s="73" t="s">
        <v>41</v>
      </c>
      <c r="I123" s="73" t="s">
        <v>42</v>
      </c>
    </row>
    <row r="124" spans="2:9" ht="50.1" customHeight="1" x14ac:dyDescent="0.25">
      <c r="B124" s="75" t="s">
        <v>57</v>
      </c>
      <c r="C124" s="74" t="s">
        <v>2</v>
      </c>
      <c r="D124" s="74" t="s">
        <v>3</v>
      </c>
      <c r="E124" s="76">
        <v>46059.898611111108</v>
      </c>
      <c r="F124" s="76">
        <v>46059.913194444445</v>
      </c>
      <c r="G124" s="77">
        <v>0.35</v>
      </c>
      <c r="H124" s="73" t="s">
        <v>86</v>
      </c>
      <c r="I124" s="73" t="s">
        <v>87</v>
      </c>
    </row>
    <row r="125" spans="2:9" ht="50.1" customHeight="1" x14ac:dyDescent="0.25">
      <c r="B125" s="75" t="s">
        <v>54</v>
      </c>
      <c r="C125" s="74" t="s">
        <v>28</v>
      </c>
      <c r="D125" s="74" t="s">
        <v>4</v>
      </c>
      <c r="E125" s="76">
        <v>46060.044444444444</v>
      </c>
      <c r="F125" s="76">
        <v>46060.115972222222</v>
      </c>
      <c r="G125" s="77">
        <v>1.72</v>
      </c>
      <c r="H125" s="73" t="s">
        <v>46</v>
      </c>
      <c r="I125" s="74" t="s">
        <v>37</v>
      </c>
    </row>
    <row r="126" spans="2:9" ht="50.1" customHeight="1" x14ac:dyDescent="0.25">
      <c r="B126" s="75" t="s">
        <v>57</v>
      </c>
      <c r="C126" s="74" t="s">
        <v>28</v>
      </c>
      <c r="D126" s="74">
        <v>35</v>
      </c>
      <c r="E126" s="76">
        <v>46060.959722222222</v>
      </c>
      <c r="F126" s="76">
        <v>46061.414583333331</v>
      </c>
      <c r="G126" s="77">
        <v>10.92</v>
      </c>
      <c r="H126" s="73" t="s">
        <v>36</v>
      </c>
      <c r="I126" s="74" t="s">
        <v>37</v>
      </c>
    </row>
    <row r="127" spans="2:9" ht="50.1" customHeight="1" x14ac:dyDescent="0.25">
      <c r="B127" s="75" t="s">
        <v>57</v>
      </c>
      <c r="C127" s="74" t="s">
        <v>28</v>
      </c>
      <c r="D127" s="74">
        <v>35</v>
      </c>
      <c r="E127" s="76">
        <v>46060.959722222222</v>
      </c>
      <c r="F127" s="76">
        <v>46061.3</v>
      </c>
      <c r="G127" s="77">
        <v>8.17</v>
      </c>
      <c r="H127" s="73" t="s">
        <v>36</v>
      </c>
      <c r="I127" s="74" t="s">
        <v>37</v>
      </c>
    </row>
    <row r="128" spans="2:9" ht="50.1" customHeight="1" x14ac:dyDescent="0.25">
      <c r="B128" s="75" t="s">
        <v>57</v>
      </c>
      <c r="C128" s="74" t="s">
        <v>28</v>
      </c>
      <c r="D128" s="74">
        <v>35</v>
      </c>
      <c r="E128" s="76">
        <v>46060.959722222222</v>
      </c>
      <c r="F128" s="76">
        <v>46061.3</v>
      </c>
      <c r="G128" s="77">
        <v>8.17</v>
      </c>
      <c r="H128" s="73" t="s">
        <v>36</v>
      </c>
      <c r="I128" s="74" t="s">
        <v>37</v>
      </c>
    </row>
    <row r="129" spans="2:9" ht="50.1" customHeight="1" x14ac:dyDescent="0.25">
      <c r="B129" s="75" t="s">
        <v>57</v>
      </c>
      <c r="C129" s="74" t="s">
        <v>2</v>
      </c>
      <c r="D129" s="74" t="s">
        <v>3</v>
      </c>
      <c r="E129" s="76">
        <v>46061.125</v>
      </c>
      <c r="F129" s="76">
        <v>46061.135416666664</v>
      </c>
      <c r="G129" s="77">
        <v>0.25</v>
      </c>
      <c r="H129" s="73" t="s">
        <v>91</v>
      </c>
      <c r="I129" s="73" t="s">
        <v>92</v>
      </c>
    </row>
    <row r="130" spans="2:9" ht="50.1" customHeight="1" x14ac:dyDescent="0.25">
      <c r="B130" s="75" t="s">
        <v>58</v>
      </c>
      <c r="C130" s="74" t="s">
        <v>1</v>
      </c>
      <c r="D130" s="74" t="s">
        <v>3</v>
      </c>
      <c r="E130" s="76">
        <v>46061.340277777781</v>
      </c>
      <c r="F130" s="76">
        <v>46061.696527777778</v>
      </c>
      <c r="G130" s="77">
        <v>8.5500000000000007</v>
      </c>
      <c r="H130" s="73" t="s">
        <v>77</v>
      </c>
      <c r="I130" s="73" t="s">
        <v>34</v>
      </c>
    </row>
    <row r="131" spans="2:9" ht="50.1" customHeight="1" x14ac:dyDescent="0.25">
      <c r="B131" s="75" t="s">
        <v>67</v>
      </c>
      <c r="C131" s="74" t="s">
        <v>0</v>
      </c>
      <c r="D131" s="74" t="s">
        <v>4</v>
      </c>
      <c r="E131" s="76">
        <v>46061.394444444442</v>
      </c>
      <c r="F131" s="76">
        <v>46061.500694444447</v>
      </c>
      <c r="G131" s="77">
        <v>2.5499999999999998</v>
      </c>
      <c r="H131" s="73" t="s">
        <v>32</v>
      </c>
      <c r="I131" s="73" t="s">
        <v>31</v>
      </c>
    </row>
    <row r="132" spans="2:9" ht="50.1" customHeight="1" x14ac:dyDescent="0.25">
      <c r="B132" s="75" t="s">
        <v>57</v>
      </c>
      <c r="C132" s="74" t="s">
        <v>28</v>
      </c>
      <c r="D132" s="74" t="s">
        <v>3</v>
      </c>
      <c r="E132" s="76">
        <v>46061.425000000003</v>
      </c>
      <c r="F132" s="76">
        <v>46061.722222222219</v>
      </c>
      <c r="G132" s="77">
        <v>7.13</v>
      </c>
      <c r="H132" s="73" t="s">
        <v>41</v>
      </c>
      <c r="I132" s="73" t="s">
        <v>42</v>
      </c>
    </row>
    <row r="133" spans="2:9" ht="50.1" customHeight="1" x14ac:dyDescent="0.25">
      <c r="B133" s="75" t="s">
        <v>57</v>
      </c>
      <c r="C133" s="74" t="s">
        <v>0</v>
      </c>
      <c r="D133" s="74" t="s">
        <v>4</v>
      </c>
      <c r="E133" s="76">
        <v>46061.611805555556</v>
      </c>
      <c r="F133" s="76">
        <v>46062.052083333336</v>
      </c>
      <c r="G133" s="77">
        <v>10.57</v>
      </c>
      <c r="H133" s="73" t="s">
        <v>32</v>
      </c>
      <c r="I133" s="73" t="s">
        <v>31</v>
      </c>
    </row>
    <row r="134" spans="2:9" ht="50.1" customHeight="1" x14ac:dyDescent="0.25">
      <c r="B134" s="75" t="s">
        <v>57</v>
      </c>
      <c r="C134" s="74" t="s">
        <v>0</v>
      </c>
      <c r="D134" s="74" t="s">
        <v>3</v>
      </c>
      <c r="E134" s="76">
        <v>46062.400000000001</v>
      </c>
      <c r="F134" s="76">
        <v>46062.602777777778</v>
      </c>
      <c r="G134" s="77">
        <v>4.87</v>
      </c>
      <c r="H134" s="73" t="s">
        <v>32</v>
      </c>
      <c r="I134" s="73" t="s">
        <v>31</v>
      </c>
    </row>
    <row r="135" spans="2:9" ht="50.1" customHeight="1" x14ac:dyDescent="0.25">
      <c r="B135" s="75" t="s">
        <v>57</v>
      </c>
      <c r="C135" s="74" t="s">
        <v>28</v>
      </c>
      <c r="D135" s="74" t="s">
        <v>3</v>
      </c>
      <c r="E135" s="76">
        <v>46062.75277777778</v>
      </c>
      <c r="F135" s="76">
        <v>46063.023611111108</v>
      </c>
      <c r="G135" s="77">
        <v>6.5</v>
      </c>
      <c r="H135" s="73" t="s">
        <v>41</v>
      </c>
      <c r="I135" s="73" t="s">
        <v>42</v>
      </c>
    </row>
    <row r="136" spans="2:9" ht="50.1" customHeight="1" x14ac:dyDescent="0.25">
      <c r="B136" s="75" t="s">
        <v>57</v>
      </c>
      <c r="C136" s="74" t="s">
        <v>28</v>
      </c>
      <c r="D136" s="74" t="s">
        <v>3</v>
      </c>
      <c r="E136" s="76">
        <v>46063.044444444444</v>
      </c>
      <c r="F136" s="76">
        <v>46063.488888888889</v>
      </c>
      <c r="G136" s="77">
        <v>10.67</v>
      </c>
      <c r="H136" s="73" t="s">
        <v>41</v>
      </c>
      <c r="I136" s="73" t="s">
        <v>42</v>
      </c>
    </row>
    <row r="137" spans="2:9" ht="50.1" customHeight="1" x14ac:dyDescent="0.25">
      <c r="B137" s="75" t="s">
        <v>70</v>
      </c>
      <c r="C137" s="74" t="s">
        <v>0</v>
      </c>
      <c r="D137" s="74" t="s">
        <v>3</v>
      </c>
      <c r="E137" s="76">
        <v>46063.240972222222</v>
      </c>
      <c r="F137" s="76">
        <v>46063.337500000001</v>
      </c>
      <c r="G137" s="77">
        <v>2.3199999999999998</v>
      </c>
      <c r="H137" s="73" t="s">
        <v>32</v>
      </c>
      <c r="I137" s="73" t="s">
        <v>31</v>
      </c>
    </row>
    <row r="138" spans="2:9" ht="50.1" customHeight="1" x14ac:dyDescent="0.25">
      <c r="B138" s="75" t="s">
        <v>57</v>
      </c>
      <c r="C138" s="74" t="s">
        <v>0</v>
      </c>
      <c r="D138" s="74" t="s">
        <v>3</v>
      </c>
      <c r="E138" s="76">
        <v>46063.381944444445</v>
      </c>
      <c r="F138" s="76">
        <v>46063.386805555558</v>
      </c>
      <c r="G138" s="77">
        <v>0.12</v>
      </c>
      <c r="H138" s="73" t="s">
        <v>32</v>
      </c>
      <c r="I138" s="73" t="s">
        <v>31</v>
      </c>
    </row>
    <row r="139" spans="2:9" ht="50.1" customHeight="1" x14ac:dyDescent="0.25">
      <c r="B139" s="75" t="s">
        <v>56</v>
      </c>
      <c r="C139" s="74" t="s">
        <v>0</v>
      </c>
      <c r="D139" s="74" t="s">
        <v>4</v>
      </c>
      <c r="E139" s="76">
        <v>46065.45208333333</v>
      </c>
      <c r="F139" s="76">
        <v>46065.458333333336</v>
      </c>
      <c r="G139" s="77">
        <v>0.15</v>
      </c>
      <c r="H139" s="73" t="s">
        <v>32</v>
      </c>
      <c r="I139" s="73" t="s">
        <v>31</v>
      </c>
    </row>
    <row r="140" spans="2:9" ht="50.1" customHeight="1" x14ac:dyDescent="0.25">
      <c r="B140" s="75" t="s">
        <v>68</v>
      </c>
      <c r="C140" s="74" t="s">
        <v>28</v>
      </c>
      <c r="D140" s="74" t="s">
        <v>3</v>
      </c>
      <c r="E140" s="76">
        <v>46066.038194444445</v>
      </c>
      <c r="F140" s="76">
        <v>46066.124305555553</v>
      </c>
      <c r="G140" s="77">
        <v>2.0699999999999998</v>
      </c>
      <c r="H140" s="73" t="s">
        <v>39</v>
      </c>
      <c r="I140" s="73" t="s">
        <v>40</v>
      </c>
    </row>
    <row r="141" spans="2:9" ht="50.1" customHeight="1" x14ac:dyDescent="0.25">
      <c r="B141" s="75" t="s">
        <v>68</v>
      </c>
      <c r="C141" s="74" t="s">
        <v>0</v>
      </c>
      <c r="D141" s="74" t="s">
        <v>3</v>
      </c>
      <c r="E141" s="76">
        <v>46066.395833333336</v>
      </c>
      <c r="F141" s="76">
        <v>46066.480555555558</v>
      </c>
      <c r="G141" s="77">
        <v>2.0299999999999998</v>
      </c>
      <c r="H141" s="73" t="s">
        <v>32</v>
      </c>
      <c r="I141" s="73" t="s">
        <v>31</v>
      </c>
    </row>
    <row r="142" spans="2:9" ht="50.1" customHeight="1" x14ac:dyDescent="0.25">
      <c r="B142" s="75" t="s">
        <v>55</v>
      </c>
      <c r="C142" s="74" t="s">
        <v>0</v>
      </c>
      <c r="D142" s="74" t="s">
        <v>4</v>
      </c>
      <c r="E142" s="76">
        <v>46066.572916666664</v>
      </c>
      <c r="F142" s="76">
        <v>46066.620138888888</v>
      </c>
      <c r="G142" s="77">
        <v>1.1299999999999999</v>
      </c>
      <c r="H142" s="73" t="s">
        <v>30</v>
      </c>
      <c r="I142" s="73" t="s">
        <v>31</v>
      </c>
    </row>
    <row r="143" spans="2:9" ht="50.1" customHeight="1" x14ac:dyDescent="0.25">
      <c r="B143" s="75" t="s">
        <v>55</v>
      </c>
      <c r="C143" s="74" t="s">
        <v>28</v>
      </c>
      <c r="D143" s="74" t="s">
        <v>4</v>
      </c>
      <c r="E143" s="76">
        <v>46066.70208333333</v>
      </c>
      <c r="F143" s="76">
        <v>46066.715277777781</v>
      </c>
      <c r="G143" s="77">
        <v>0.32</v>
      </c>
      <c r="H143" s="73" t="s">
        <v>39</v>
      </c>
      <c r="I143" s="73" t="s">
        <v>40</v>
      </c>
    </row>
    <row r="144" spans="2:9" ht="50.1" customHeight="1" x14ac:dyDescent="0.25">
      <c r="B144" s="75" t="s">
        <v>57</v>
      </c>
      <c r="C144" s="74" t="s">
        <v>1</v>
      </c>
      <c r="D144" s="74">
        <v>0.38</v>
      </c>
      <c r="E144" s="76">
        <v>46066.743750000001</v>
      </c>
      <c r="F144" s="76">
        <v>46066.806250000001</v>
      </c>
      <c r="G144" s="77">
        <v>1.5</v>
      </c>
      <c r="H144" s="73" t="s">
        <v>93</v>
      </c>
      <c r="I144" s="73" t="s">
        <v>34</v>
      </c>
    </row>
    <row r="145" spans="2:9" ht="50.1" customHeight="1" x14ac:dyDescent="0.25">
      <c r="B145" s="75" t="s">
        <v>52</v>
      </c>
      <c r="C145" s="74" t="s">
        <v>28</v>
      </c>
      <c r="D145" s="74" t="s">
        <v>4</v>
      </c>
      <c r="E145" s="76">
        <v>46066.972222222219</v>
      </c>
      <c r="F145" s="76">
        <v>46067.109722222223</v>
      </c>
      <c r="G145" s="77">
        <v>3.3</v>
      </c>
      <c r="H145" s="73" t="s">
        <v>36</v>
      </c>
      <c r="I145" s="74" t="s">
        <v>37</v>
      </c>
    </row>
    <row r="146" spans="2:9" ht="50.1" customHeight="1" x14ac:dyDescent="0.25">
      <c r="B146" s="75" t="s">
        <v>70</v>
      </c>
      <c r="C146" s="74" t="s">
        <v>2</v>
      </c>
      <c r="D146" s="74">
        <v>0.38</v>
      </c>
      <c r="E146" s="76">
        <v>46068.098611111112</v>
      </c>
      <c r="F146" s="76">
        <v>46068.564583333333</v>
      </c>
      <c r="G146" s="77">
        <v>11.18</v>
      </c>
      <c r="H146" s="73" t="s">
        <v>97</v>
      </c>
      <c r="I146" s="73" t="s">
        <v>98</v>
      </c>
    </row>
    <row r="147" spans="2:9" ht="50.1" customHeight="1" x14ac:dyDescent="0.25">
      <c r="B147" s="75" t="s">
        <v>58</v>
      </c>
      <c r="C147" s="74" t="s">
        <v>28</v>
      </c>
      <c r="D147" s="74" t="s">
        <v>3</v>
      </c>
      <c r="E147" s="76">
        <v>46068.611111111109</v>
      </c>
      <c r="F147" s="76">
        <v>46068.619444444441</v>
      </c>
      <c r="G147" s="77">
        <v>0.2</v>
      </c>
      <c r="H147" s="73" t="s">
        <v>46</v>
      </c>
      <c r="I147" s="74" t="s">
        <v>37</v>
      </c>
    </row>
    <row r="148" spans="2:9" ht="50.1" customHeight="1" x14ac:dyDescent="0.25">
      <c r="B148" s="75" t="s">
        <v>60</v>
      </c>
      <c r="C148" s="74" t="s">
        <v>0</v>
      </c>
      <c r="D148" s="74" t="s">
        <v>4</v>
      </c>
      <c r="E148" s="76">
        <v>46069.427777777775</v>
      </c>
      <c r="F148" s="76">
        <v>46069.427777777775</v>
      </c>
      <c r="G148" s="77">
        <v>0</v>
      </c>
      <c r="H148" s="73" t="s">
        <v>83</v>
      </c>
      <c r="I148" s="73" t="s">
        <v>31</v>
      </c>
    </row>
    <row r="149" spans="2:9" ht="50.1" customHeight="1" x14ac:dyDescent="0.25">
      <c r="B149" s="75" t="s">
        <v>57</v>
      </c>
      <c r="C149" s="74" t="s">
        <v>0</v>
      </c>
      <c r="D149" s="74" t="s">
        <v>4</v>
      </c>
      <c r="E149" s="76">
        <v>46069.944444444445</v>
      </c>
      <c r="F149" s="76">
        <v>46070.026388888888</v>
      </c>
      <c r="G149" s="77">
        <v>1.97</v>
      </c>
      <c r="H149" s="73" t="s">
        <v>32</v>
      </c>
      <c r="I149" s="73" t="s">
        <v>31</v>
      </c>
    </row>
    <row r="150" spans="2:9" ht="50.1" customHeight="1" x14ac:dyDescent="0.25">
      <c r="B150" s="75" t="s">
        <v>72</v>
      </c>
      <c r="C150" s="74" t="s">
        <v>2</v>
      </c>
      <c r="D150" s="74" t="s">
        <v>4</v>
      </c>
      <c r="E150" s="76">
        <v>46071.201388888891</v>
      </c>
      <c r="F150" s="76">
        <v>46071.434027777781</v>
      </c>
      <c r="G150" s="77">
        <v>5.58</v>
      </c>
      <c r="H150" s="73" t="s">
        <v>84</v>
      </c>
      <c r="I150" s="73" t="s">
        <v>85</v>
      </c>
    </row>
    <row r="151" spans="2:9" ht="50.1" customHeight="1" x14ac:dyDescent="0.25">
      <c r="B151" s="75" t="s">
        <v>54</v>
      </c>
      <c r="C151" s="74" t="s">
        <v>0</v>
      </c>
      <c r="D151" s="74" t="s">
        <v>4</v>
      </c>
      <c r="E151" s="76">
        <v>46071.691666666666</v>
      </c>
      <c r="F151" s="76">
        <v>46071.795138888891</v>
      </c>
      <c r="G151" s="77">
        <v>2.48</v>
      </c>
      <c r="H151" s="73" t="s">
        <v>32</v>
      </c>
      <c r="I151" s="73" t="s">
        <v>31</v>
      </c>
    </row>
    <row r="152" spans="2:9" ht="50.1" customHeight="1" x14ac:dyDescent="0.25">
      <c r="B152" s="75" t="s">
        <v>60</v>
      </c>
      <c r="C152" s="74" t="s">
        <v>28</v>
      </c>
      <c r="D152" s="74" t="s">
        <v>3</v>
      </c>
      <c r="E152" s="76">
        <v>46071.902777777781</v>
      </c>
      <c r="F152" s="76">
        <v>46071.947222222225</v>
      </c>
      <c r="G152" s="77">
        <v>1.07</v>
      </c>
      <c r="H152" s="73" t="s">
        <v>36</v>
      </c>
      <c r="I152" s="74" t="s">
        <v>37</v>
      </c>
    </row>
    <row r="153" spans="2:9" ht="50.1" customHeight="1" x14ac:dyDescent="0.25">
      <c r="B153" s="75" t="s">
        <v>54</v>
      </c>
      <c r="C153" s="74" t="s">
        <v>0</v>
      </c>
      <c r="D153" s="74" t="s">
        <v>4</v>
      </c>
      <c r="E153" s="76">
        <v>46072.025000000001</v>
      </c>
      <c r="F153" s="76">
        <v>46072.052777777775</v>
      </c>
      <c r="G153" s="77">
        <v>0.67</v>
      </c>
      <c r="H153" s="73" t="s">
        <v>32</v>
      </c>
      <c r="I153" s="73" t="s">
        <v>31</v>
      </c>
    </row>
    <row r="154" spans="2:9" ht="50.1" customHeight="1" x14ac:dyDescent="0.25">
      <c r="B154" s="75" t="s">
        <v>69</v>
      </c>
      <c r="C154" s="74" t="s">
        <v>28</v>
      </c>
      <c r="D154" s="74" t="s">
        <v>4</v>
      </c>
      <c r="E154" s="76">
        <v>46072.545138888891</v>
      </c>
      <c r="F154" s="76">
        <v>46072.725694444445</v>
      </c>
      <c r="G154" s="77">
        <v>4.33</v>
      </c>
      <c r="H154" s="73" t="s">
        <v>36</v>
      </c>
      <c r="I154" s="74" t="s">
        <v>37</v>
      </c>
    </row>
    <row r="155" spans="2:9" ht="50.1" customHeight="1" x14ac:dyDescent="0.25">
      <c r="B155" s="75" t="s">
        <v>70</v>
      </c>
      <c r="C155" s="74" t="s">
        <v>28</v>
      </c>
      <c r="D155" s="74" t="s">
        <v>4</v>
      </c>
      <c r="E155" s="76">
        <v>46073.430555555555</v>
      </c>
      <c r="F155" s="76">
        <v>46073.604166666664</v>
      </c>
      <c r="G155" s="77">
        <v>4.17</v>
      </c>
      <c r="H155" s="73" t="s">
        <v>36</v>
      </c>
      <c r="I155" s="74" t="s">
        <v>37</v>
      </c>
    </row>
    <row r="156" spans="2:9" ht="50.1" customHeight="1" x14ac:dyDescent="0.25">
      <c r="B156" s="75" t="s">
        <v>60</v>
      </c>
      <c r="C156" s="74" t="s">
        <v>0</v>
      </c>
      <c r="D156" s="74" t="s">
        <v>4</v>
      </c>
      <c r="E156" s="76">
        <v>46074.191666666666</v>
      </c>
      <c r="F156" s="76">
        <v>46074.227083333331</v>
      </c>
      <c r="G156" s="77">
        <v>0.85</v>
      </c>
      <c r="H156" s="73" t="s">
        <v>32</v>
      </c>
      <c r="I156" s="73" t="s">
        <v>31</v>
      </c>
    </row>
    <row r="157" spans="2:9" ht="50.1" customHeight="1" x14ac:dyDescent="0.25">
      <c r="B157" s="75" t="s">
        <v>60</v>
      </c>
      <c r="C157" s="74" t="s">
        <v>28</v>
      </c>
      <c r="D157" s="74" t="s">
        <v>4</v>
      </c>
      <c r="E157" s="76">
        <v>46074.191666666666</v>
      </c>
      <c r="F157" s="76">
        <v>46074.25277777778</v>
      </c>
      <c r="G157" s="77">
        <v>1.47</v>
      </c>
      <c r="H157" s="73" t="s">
        <v>36</v>
      </c>
      <c r="I157" s="74" t="s">
        <v>37</v>
      </c>
    </row>
    <row r="158" spans="2:9" ht="50.1" customHeight="1" x14ac:dyDescent="0.25">
      <c r="B158" s="75" t="s">
        <v>70</v>
      </c>
      <c r="C158" s="74" t="s">
        <v>0</v>
      </c>
      <c r="D158" s="74">
        <v>0.38</v>
      </c>
      <c r="E158" s="76">
        <v>46074.402777777781</v>
      </c>
      <c r="F158" s="76">
        <v>46074.431250000001</v>
      </c>
      <c r="G158" s="77">
        <v>0.68</v>
      </c>
      <c r="H158" s="73" t="s">
        <v>32</v>
      </c>
      <c r="I158" s="73" t="s">
        <v>31</v>
      </c>
    </row>
    <row r="159" spans="2:9" ht="50.1" customHeight="1" x14ac:dyDescent="0.25">
      <c r="B159" s="75" t="s">
        <v>56</v>
      </c>
      <c r="C159" s="74" t="s">
        <v>1</v>
      </c>
      <c r="D159" s="74" t="s">
        <v>4</v>
      </c>
      <c r="E159" s="76">
        <v>46074.513888888891</v>
      </c>
      <c r="F159" s="76">
        <v>46074.696527777778</v>
      </c>
      <c r="G159" s="77">
        <v>4.38</v>
      </c>
      <c r="H159" s="73" t="s">
        <v>35</v>
      </c>
      <c r="I159" s="73" t="s">
        <v>34</v>
      </c>
    </row>
    <row r="160" spans="2:9" ht="50.1" customHeight="1" x14ac:dyDescent="0.25">
      <c r="B160" s="75" t="s">
        <v>51</v>
      </c>
      <c r="C160" s="74" t="s">
        <v>2</v>
      </c>
      <c r="D160" s="74" t="s">
        <v>4</v>
      </c>
      <c r="E160" s="76">
        <v>46074.600694444445</v>
      </c>
      <c r="F160" s="76">
        <v>46074.774305555555</v>
      </c>
      <c r="G160" s="77">
        <v>4.17</v>
      </c>
      <c r="H160" s="73" t="s">
        <v>96</v>
      </c>
      <c r="I160" s="73" t="s">
        <v>95</v>
      </c>
    </row>
    <row r="161" spans="2:9" ht="50.1" customHeight="1" x14ac:dyDescent="0.25">
      <c r="B161" s="75" t="s">
        <v>57</v>
      </c>
      <c r="C161" s="74" t="s">
        <v>0</v>
      </c>
      <c r="D161" s="74" t="s">
        <v>4</v>
      </c>
      <c r="E161" s="76">
        <v>46075.684027777781</v>
      </c>
      <c r="F161" s="76">
        <v>46075.746527777781</v>
      </c>
      <c r="G161" s="77">
        <v>1.5</v>
      </c>
      <c r="H161" s="73" t="s">
        <v>32</v>
      </c>
      <c r="I161" s="73" t="s">
        <v>31</v>
      </c>
    </row>
    <row r="162" spans="2:9" ht="50.1" customHeight="1" x14ac:dyDescent="0.25">
      <c r="B162" s="75" t="s">
        <v>69</v>
      </c>
      <c r="C162" s="74" t="s">
        <v>28</v>
      </c>
      <c r="D162" s="74" t="s">
        <v>4</v>
      </c>
      <c r="E162" s="76">
        <v>46075.739583333336</v>
      </c>
      <c r="F162" s="76">
        <v>46075.990277777775</v>
      </c>
      <c r="G162" s="77">
        <v>6.02</v>
      </c>
      <c r="H162" s="73" t="s">
        <v>36</v>
      </c>
      <c r="I162" s="74" t="s">
        <v>37</v>
      </c>
    </row>
    <row r="163" spans="2:9" ht="50.1" customHeight="1" x14ac:dyDescent="0.25">
      <c r="B163" s="75" t="s">
        <v>55</v>
      </c>
      <c r="C163" s="74" t="s">
        <v>0</v>
      </c>
      <c r="D163" s="74">
        <v>0.38</v>
      </c>
      <c r="E163" s="76">
        <v>46075.762499999997</v>
      </c>
      <c r="F163" s="76">
        <v>46075.888888888891</v>
      </c>
      <c r="G163" s="77">
        <v>3.03</v>
      </c>
      <c r="H163" s="73" t="s">
        <v>32</v>
      </c>
      <c r="I163" s="73" t="s">
        <v>31</v>
      </c>
    </row>
    <row r="164" spans="2:9" ht="50.1" customHeight="1" x14ac:dyDescent="0.25">
      <c r="B164" s="75" t="s">
        <v>59</v>
      </c>
      <c r="C164" s="74" t="s">
        <v>0</v>
      </c>
      <c r="D164" s="74" t="s">
        <v>3</v>
      </c>
      <c r="E164" s="76">
        <v>46076.256944444445</v>
      </c>
      <c r="F164" s="76">
        <v>46076.331944444442</v>
      </c>
      <c r="G164" s="77">
        <v>1.8</v>
      </c>
      <c r="H164" s="73" t="s">
        <v>32</v>
      </c>
      <c r="I164" s="73" t="s">
        <v>31</v>
      </c>
    </row>
    <row r="165" spans="2:9" ht="50.1" customHeight="1" x14ac:dyDescent="0.25">
      <c r="B165" s="75" t="s">
        <v>60</v>
      </c>
      <c r="C165" s="74" t="s">
        <v>0</v>
      </c>
      <c r="D165" s="74" t="s">
        <v>4</v>
      </c>
      <c r="E165" s="76">
        <v>46076.4375</v>
      </c>
      <c r="F165" s="76">
        <v>46076.511805555558</v>
      </c>
      <c r="G165" s="77">
        <v>1.78</v>
      </c>
      <c r="H165" s="73" t="s">
        <v>83</v>
      </c>
      <c r="I165" s="73" t="s">
        <v>31</v>
      </c>
    </row>
    <row r="166" spans="2:9" ht="50.1" customHeight="1" x14ac:dyDescent="0.25">
      <c r="B166" s="75" t="s">
        <v>57</v>
      </c>
      <c r="C166" s="74" t="s">
        <v>0</v>
      </c>
      <c r="D166" s="74">
        <v>0.38</v>
      </c>
      <c r="E166" s="76">
        <v>46076.496527777781</v>
      </c>
      <c r="F166" s="76">
        <v>46076.517361111109</v>
      </c>
      <c r="G166" s="77">
        <v>0.5</v>
      </c>
      <c r="H166" s="73" t="s">
        <v>32</v>
      </c>
      <c r="I166" s="73" t="s">
        <v>31</v>
      </c>
    </row>
    <row r="167" spans="2:9" ht="50.1" customHeight="1" x14ac:dyDescent="0.25">
      <c r="B167" s="75" t="s">
        <v>53</v>
      </c>
      <c r="C167" s="74" t="s">
        <v>0</v>
      </c>
      <c r="D167" s="74">
        <v>0.38</v>
      </c>
      <c r="E167" s="76">
        <v>46076.875</v>
      </c>
      <c r="F167" s="76">
        <v>46076.902777777781</v>
      </c>
      <c r="G167" s="77">
        <v>0.67</v>
      </c>
      <c r="H167" s="73" t="s">
        <v>32</v>
      </c>
      <c r="I167" s="73" t="s">
        <v>31</v>
      </c>
    </row>
    <row r="168" spans="2:9" ht="50.1" customHeight="1" x14ac:dyDescent="0.25">
      <c r="B168" s="75" t="s">
        <v>50</v>
      </c>
      <c r="C168" s="74" t="s">
        <v>2</v>
      </c>
      <c r="D168" s="74">
        <v>0.38</v>
      </c>
      <c r="E168" s="76">
        <v>46077.270833333336</v>
      </c>
      <c r="F168" s="76">
        <v>46077.430555555555</v>
      </c>
      <c r="G168" s="77">
        <v>3.83</v>
      </c>
      <c r="H168" s="73" t="s">
        <v>48</v>
      </c>
      <c r="I168" s="73" t="s">
        <v>49</v>
      </c>
    </row>
    <row r="169" spans="2:9" ht="50.1" customHeight="1" x14ac:dyDescent="0.25">
      <c r="B169" s="75" t="s">
        <v>70</v>
      </c>
      <c r="C169" s="74" t="s">
        <v>28</v>
      </c>
      <c r="D169" s="74" t="s">
        <v>4</v>
      </c>
      <c r="E169" s="76">
        <v>46078.482638888891</v>
      </c>
      <c r="F169" s="76">
        <v>46078.5625</v>
      </c>
      <c r="G169" s="77">
        <v>1.92</v>
      </c>
      <c r="H169" s="73" t="s">
        <v>36</v>
      </c>
      <c r="I169" s="74" t="s">
        <v>37</v>
      </c>
    </row>
    <row r="170" spans="2:9" ht="50.1" customHeight="1" x14ac:dyDescent="0.25">
      <c r="B170" s="75" t="s">
        <v>67</v>
      </c>
      <c r="C170" s="74" t="s">
        <v>1</v>
      </c>
      <c r="D170" s="74" t="s">
        <v>4</v>
      </c>
      <c r="E170" s="76">
        <v>46078.794444444444</v>
      </c>
      <c r="F170" s="76">
        <v>46078.881249999999</v>
      </c>
      <c r="G170" s="77">
        <v>2.08</v>
      </c>
      <c r="H170" s="73" t="s">
        <v>35</v>
      </c>
      <c r="I170" s="73" t="s">
        <v>34</v>
      </c>
    </row>
    <row r="171" spans="2:9" ht="50.1" customHeight="1" x14ac:dyDescent="0.25">
      <c r="B171" s="75" t="s">
        <v>54</v>
      </c>
      <c r="C171" s="74" t="s">
        <v>1</v>
      </c>
      <c r="D171" s="74" t="s">
        <v>4</v>
      </c>
      <c r="E171" s="76">
        <v>46079.719444444447</v>
      </c>
      <c r="F171" s="76">
        <v>46079.876388888886</v>
      </c>
      <c r="G171" s="77">
        <v>3.77</v>
      </c>
      <c r="H171" s="73" t="s">
        <v>33</v>
      </c>
      <c r="I171" s="73" t="s">
        <v>34</v>
      </c>
    </row>
    <row r="172" spans="2:9" ht="50.1" customHeight="1" x14ac:dyDescent="0.25">
      <c r="B172" s="75" t="s">
        <v>56</v>
      </c>
      <c r="C172" s="74" t="s">
        <v>28</v>
      </c>
      <c r="D172" s="74" t="s">
        <v>4</v>
      </c>
      <c r="E172" s="76">
        <v>46079.84375</v>
      </c>
      <c r="F172" s="76">
        <v>46079.847222222219</v>
      </c>
      <c r="G172" s="77">
        <v>0.08</v>
      </c>
      <c r="H172" s="73" t="s">
        <v>36</v>
      </c>
      <c r="I172" s="74" t="s">
        <v>37</v>
      </c>
    </row>
    <row r="173" spans="2:9" ht="50.1" customHeight="1" x14ac:dyDescent="0.25">
      <c r="B173" s="75" t="s">
        <v>70</v>
      </c>
      <c r="C173" s="74" t="s">
        <v>28</v>
      </c>
      <c r="D173" s="74" t="s">
        <v>4</v>
      </c>
      <c r="E173" s="76">
        <v>46079.868055555555</v>
      </c>
      <c r="F173" s="76">
        <v>46079.877083333333</v>
      </c>
      <c r="G173" s="77">
        <v>0.22</v>
      </c>
      <c r="H173" s="73" t="s">
        <v>36</v>
      </c>
      <c r="I173" s="74" t="s">
        <v>37</v>
      </c>
    </row>
    <row r="174" spans="2:9" ht="50.1" customHeight="1" x14ac:dyDescent="0.25">
      <c r="B174" s="75" t="s">
        <v>60</v>
      </c>
      <c r="C174" s="74" t="s">
        <v>28</v>
      </c>
      <c r="D174" s="74" t="s">
        <v>4</v>
      </c>
      <c r="E174" s="76">
        <v>46080.090277777781</v>
      </c>
      <c r="F174" s="76">
        <v>46080.137499999997</v>
      </c>
      <c r="G174" s="77">
        <v>1.1299999999999999</v>
      </c>
      <c r="H174" s="73" t="s">
        <v>36</v>
      </c>
      <c r="I174" s="74" t="s">
        <v>37</v>
      </c>
    </row>
    <row r="175" spans="2:9" ht="50.1" customHeight="1" x14ac:dyDescent="0.25">
      <c r="B175" s="75" t="s">
        <v>57</v>
      </c>
      <c r="C175" s="74" t="s">
        <v>1</v>
      </c>
      <c r="D175" s="74" t="s">
        <v>4</v>
      </c>
      <c r="E175" s="76">
        <v>46081.270138888889</v>
      </c>
      <c r="F175" s="76">
        <v>46081.612500000003</v>
      </c>
      <c r="G175" s="77">
        <v>8.2200000000000006</v>
      </c>
      <c r="H175" s="73" t="s">
        <v>35</v>
      </c>
      <c r="I175" s="73" t="s">
        <v>34</v>
      </c>
    </row>
    <row r="176" spans="2:9" ht="50.1" customHeight="1" x14ac:dyDescent="0.25">
      <c r="B176" s="75" t="s">
        <v>61</v>
      </c>
      <c r="C176" s="74" t="s">
        <v>1</v>
      </c>
      <c r="D176" s="74" t="s">
        <v>4</v>
      </c>
      <c r="E176" s="76">
        <v>46081.277777777781</v>
      </c>
      <c r="F176" s="76">
        <v>46081.569444444445</v>
      </c>
      <c r="G176" s="77">
        <v>7</v>
      </c>
      <c r="H176" s="73" t="s">
        <v>35</v>
      </c>
      <c r="I176" s="73" t="s">
        <v>34</v>
      </c>
    </row>
    <row r="177" spans="2:9" ht="50.1" customHeight="1" x14ac:dyDescent="0.25">
      <c r="B177" s="75" t="s">
        <v>53</v>
      </c>
      <c r="C177" s="74" t="s">
        <v>0</v>
      </c>
      <c r="D177" s="74" t="s">
        <v>4</v>
      </c>
      <c r="E177" s="76">
        <v>46081.538194444445</v>
      </c>
      <c r="F177" s="76">
        <v>46081.658333333333</v>
      </c>
      <c r="G177" s="77">
        <v>2.88</v>
      </c>
      <c r="H177" s="73" t="s">
        <v>32</v>
      </c>
      <c r="I177" s="73" t="s">
        <v>31</v>
      </c>
    </row>
    <row r="178" spans="2:9" ht="50.1" customHeight="1" x14ac:dyDescent="0.25">
      <c r="B178" s="75" t="s">
        <v>57</v>
      </c>
      <c r="C178" s="74" t="s">
        <v>1</v>
      </c>
      <c r="D178" s="74" t="s">
        <v>3</v>
      </c>
      <c r="E178" s="76">
        <v>46081.759722222225</v>
      </c>
      <c r="F178" s="76">
        <v>46082.026388888888</v>
      </c>
      <c r="G178" s="77">
        <v>6.4</v>
      </c>
      <c r="H178" s="73" t="s">
        <v>76</v>
      </c>
      <c r="I178" s="73" t="s">
        <v>34</v>
      </c>
    </row>
    <row r="179" spans="2:9" ht="50.1" customHeight="1" x14ac:dyDescent="0.25">
      <c r="B179" s="75" t="s">
        <v>57</v>
      </c>
      <c r="C179" s="74" t="s">
        <v>28</v>
      </c>
      <c r="D179" s="74" t="s">
        <v>4</v>
      </c>
      <c r="E179" s="76">
        <v>46081.90902777778</v>
      </c>
      <c r="F179" s="76">
        <v>46082.131944444445</v>
      </c>
      <c r="G179" s="77">
        <v>5.35</v>
      </c>
      <c r="H179" s="73" t="s">
        <v>46</v>
      </c>
      <c r="I179" s="74" t="s">
        <v>37</v>
      </c>
    </row>
    <row r="180" spans="2:9" ht="50.1" customHeight="1" x14ac:dyDescent="0.25">
      <c r="B180" s="75" t="s">
        <v>57</v>
      </c>
      <c r="C180" s="74" t="s">
        <v>0</v>
      </c>
      <c r="D180" s="74" t="s">
        <v>4</v>
      </c>
      <c r="E180" s="76">
        <v>46082.838888888888</v>
      </c>
      <c r="F180" s="76">
        <v>46082.902083333334</v>
      </c>
      <c r="G180" s="77">
        <v>1.52</v>
      </c>
      <c r="H180" s="73" t="s">
        <v>30</v>
      </c>
      <c r="I180" s="73" t="s">
        <v>31</v>
      </c>
    </row>
    <row r="181" spans="2:9" ht="50.1" customHeight="1" x14ac:dyDescent="0.25">
      <c r="B181" s="75" t="s">
        <v>57</v>
      </c>
      <c r="C181" s="74" t="s">
        <v>0</v>
      </c>
      <c r="D181" s="74">
        <v>0.38</v>
      </c>
      <c r="E181" s="76">
        <v>46082.970138888886</v>
      </c>
      <c r="F181" s="76">
        <v>46083.660416666666</v>
      </c>
      <c r="G181" s="77">
        <v>16.57</v>
      </c>
      <c r="H181" s="73" t="s">
        <v>30</v>
      </c>
      <c r="I181" s="73" t="s">
        <v>31</v>
      </c>
    </row>
    <row r="182" spans="2:9" ht="50.1" customHeight="1" x14ac:dyDescent="0.25">
      <c r="B182" s="75" t="s">
        <v>57</v>
      </c>
      <c r="C182" s="74" t="s">
        <v>0</v>
      </c>
      <c r="D182" s="74" t="s">
        <v>4</v>
      </c>
      <c r="E182" s="76">
        <v>46083.007638888892</v>
      </c>
      <c r="F182" s="76">
        <v>46083.054861111108</v>
      </c>
      <c r="G182" s="77">
        <v>1.1299999999999999</v>
      </c>
      <c r="H182" s="73" t="s">
        <v>32</v>
      </c>
      <c r="I182" s="73" t="s">
        <v>31</v>
      </c>
    </row>
    <row r="183" spans="2:9" ht="50.1" customHeight="1" x14ac:dyDescent="0.25">
      <c r="B183" s="75" t="s">
        <v>60</v>
      </c>
      <c r="C183" s="74" t="s">
        <v>0</v>
      </c>
      <c r="D183" s="74" t="s">
        <v>3</v>
      </c>
      <c r="E183" s="76">
        <v>46083.046527777777</v>
      </c>
      <c r="F183" s="76">
        <v>46083.968055555553</v>
      </c>
      <c r="G183" s="77">
        <v>22.12</v>
      </c>
      <c r="H183" s="73" t="s">
        <v>32</v>
      </c>
      <c r="I183" s="73" t="s">
        <v>31</v>
      </c>
    </row>
    <row r="184" spans="2:9" ht="50.1" customHeight="1" x14ac:dyDescent="0.25">
      <c r="B184" s="75" t="s">
        <v>70</v>
      </c>
      <c r="C184" s="74" t="s">
        <v>1</v>
      </c>
      <c r="D184" s="74" t="s">
        <v>4</v>
      </c>
      <c r="E184" s="76">
        <v>46083.149305555555</v>
      </c>
      <c r="F184" s="76">
        <v>46083.487500000003</v>
      </c>
      <c r="G184" s="77">
        <v>8.1199999999999992</v>
      </c>
      <c r="H184" s="73" t="s">
        <v>35</v>
      </c>
      <c r="I184" s="73" t="s">
        <v>34</v>
      </c>
    </row>
    <row r="185" spans="2:9" ht="50.1" customHeight="1" x14ac:dyDescent="0.25">
      <c r="B185" s="75" t="s">
        <v>74</v>
      </c>
      <c r="C185" s="74" t="s">
        <v>2</v>
      </c>
      <c r="D185" s="74">
        <v>0.38</v>
      </c>
      <c r="E185" s="76">
        <v>46083.347222222219</v>
      </c>
      <c r="F185" s="76">
        <v>46083.350694444445</v>
      </c>
      <c r="G185" s="77">
        <v>0.08</v>
      </c>
      <c r="H185" s="73" t="s">
        <v>94</v>
      </c>
      <c r="I185" s="73" t="s">
        <v>95</v>
      </c>
    </row>
    <row r="186" spans="2:9" ht="50.1" customHeight="1" x14ac:dyDescent="0.25">
      <c r="B186" s="75" t="s">
        <v>70</v>
      </c>
      <c r="C186" s="74" t="s">
        <v>0</v>
      </c>
      <c r="D186" s="74" t="s">
        <v>3</v>
      </c>
      <c r="E186" s="76">
        <v>46083.381944444445</v>
      </c>
      <c r="F186" s="76">
        <v>46083.396527777775</v>
      </c>
      <c r="G186" s="77">
        <v>0.35</v>
      </c>
      <c r="H186" s="73" t="s">
        <v>32</v>
      </c>
      <c r="I186" s="73" t="s">
        <v>31</v>
      </c>
    </row>
    <row r="187" spans="2:9" ht="50.1" customHeight="1" x14ac:dyDescent="0.25">
      <c r="B187" s="75" t="s">
        <v>51</v>
      </c>
      <c r="C187" s="74" t="s">
        <v>1</v>
      </c>
      <c r="D187" s="74" t="s">
        <v>4</v>
      </c>
      <c r="E187" s="76">
        <v>46083.465277777781</v>
      </c>
      <c r="F187" s="76">
        <v>46083.5</v>
      </c>
      <c r="G187" s="77">
        <v>0.83</v>
      </c>
      <c r="H187" s="73" t="s">
        <v>100</v>
      </c>
      <c r="I187" s="73" t="s">
        <v>40</v>
      </c>
    </row>
    <row r="188" spans="2:9" ht="50.1" customHeight="1" x14ac:dyDescent="0.25">
      <c r="B188" s="75" t="s">
        <v>60</v>
      </c>
      <c r="C188" s="74" t="s">
        <v>0</v>
      </c>
      <c r="D188" s="74" t="s">
        <v>4</v>
      </c>
      <c r="E188" s="76">
        <v>46083.691666666666</v>
      </c>
      <c r="F188" s="76">
        <v>46084.01666666667</v>
      </c>
      <c r="G188" s="77">
        <v>7.8</v>
      </c>
      <c r="H188" s="73" t="s">
        <v>83</v>
      </c>
      <c r="I188" s="73" t="s">
        <v>31</v>
      </c>
    </row>
    <row r="189" spans="2:9" ht="50.1" customHeight="1" x14ac:dyDescent="0.25">
      <c r="B189" s="75" t="s">
        <v>57</v>
      </c>
      <c r="C189" s="74" t="s">
        <v>0</v>
      </c>
      <c r="D189" s="74">
        <v>0.38</v>
      </c>
      <c r="E189" s="76">
        <v>46084.021527777775</v>
      </c>
      <c r="F189" s="76">
        <v>46084.021527777775</v>
      </c>
      <c r="G189" s="77">
        <v>0</v>
      </c>
      <c r="H189" s="73" t="s">
        <v>32</v>
      </c>
      <c r="I189" s="73" t="s">
        <v>31</v>
      </c>
    </row>
    <row r="190" spans="2:9" ht="50.1" customHeight="1" x14ac:dyDescent="0.25">
      <c r="B190" s="75" t="s">
        <v>51</v>
      </c>
      <c r="C190" s="74" t="s">
        <v>28</v>
      </c>
      <c r="D190" s="74" t="s">
        <v>3</v>
      </c>
      <c r="E190" s="76">
        <v>46084.45416666667</v>
      </c>
      <c r="F190" s="76">
        <v>46084.481249999997</v>
      </c>
      <c r="G190" s="77">
        <v>0.65</v>
      </c>
      <c r="H190" s="73" t="s">
        <v>36</v>
      </c>
      <c r="I190" s="74" t="s">
        <v>37</v>
      </c>
    </row>
    <row r="191" spans="2:9" ht="50.1" customHeight="1" x14ac:dyDescent="0.25">
      <c r="B191" s="75" t="s">
        <v>61</v>
      </c>
      <c r="C191" s="74" t="s">
        <v>28</v>
      </c>
      <c r="D191" s="74" t="s">
        <v>4</v>
      </c>
      <c r="E191" s="76">
        <v>46084.555555555555</v>
      </c>
      <c r="F191" s="76">
        <v>46084.597222222219</v>
      </c>
      <c r="G191" s="77">
        <v>1</v>
      </c>
      <c r="H191" s="73" t="s">
        <v>36</v>
      </c>
      <c r="I191" s="74" t="s">
        <v>37</v>
      </c>
    </row>
    <row r="192" spans="2:9" ht="50.1" customHeight="1" x14ac:dyDescent="0.25">
      <c r="B192" s="75" t="s">
        <v>54</v>
      </c>
      <c r="C192" s="74" t="s">
        <v>0</v>
      </c>
      <c r="D192" s="74" t="s">
        <v>4</v>
      </c>
      <c r="E192" s="76">
        <v>46084.663194444445</v>
      </c>
      <c r="F192" s="76">
        <v>46084.697916666664</v>
      </c>
      <c r="G192" s="77">
        <v>0.83</v>
      </c>
      <c r="H192" s="73" t="s">
        <v>32</v>
      </c>
      <c r="I192" s="73" t="s">
        <v>31</v>
      </c>
    </row>
    <row r="193" spans="2:9" ht="50.1" customHeight="1" x14ac:dyDescent="0.25">
      <c r="B193" s="75" t="s">
        <v>60</v>
      </c>
      <c r="C193" s="74" t="s">
        <v>1</v>
      </c>
      <c r="D193" s="74" t="s">
        <v>4</v>
      </c>
      <c r="E193" s="76">
        <v>46085.038194444445</v>
      </c>
      <c r="F193" s="76">
        <v>46085.048611111109</v>
      </c>
      <c r="G193" s="77">
        <v>0.25</v>
      </c>
      <c r="H193" s="73" t="s">
        <v>33</v>
      </c>
      <c r="I193" s="73" t="s">
        <v>34</v>
      </c>
    </row>
    <row r="194" spans="2:9" ht="50.1" customHeight="1" x14ac:dyDescent="0.25">
      <c r="B194" s="75" t="s">
        <v>53</v>
      </c>
      <c r="C194" s="74" t="s">
        <v>0</v>
      </c>
      <c r="D194" s="74" t="s">
        <v>4</v>
      </c>
      <c r="E194" s="76">
        <v>46085.451388888891</v>
      </c>
      <c r="F194" s="76">
        <v>46085.618055555555</v>
      </c>
      <c r="G194" s="77">
        <v>4</v>
      </c>
      <c r="H194" s="73" t="s">
        <v>32</v>
      </c>
      <c r="I194" s="73" t="s">
        <v>31</v>
      </c>
    </row>
    <row r="195" spans="2:9" ht="50.1" customHeight="1" x14ac:dyDescent="0.25">
      <c r="B195" s="75" t="s">
        <v>57</v>
      </c>
      <c r="C195" s="74" t="s">
        <v>0</v>
      </c>
      <c r="D195" s="74">
        <v>0.38</v>
      </c>
      <c r="E195" s="76">
        <v>46085.784722222219</v>
      </c>
      <c r="F195" s="76">
        <v>46085.809027777781</v>
      </c>
      <c r="G195" s="77">
        <v>0.57999999999999996</v>
      </c>
      <c r="H195" s="73" t="s">
        <v>32</v>
      </c>
      <c r="I195" s="73" t="s">
        <v>31</v>
      </c>
    </row>
    <row r="196" spans="2:9" ht="50.1" customHeight="1" x14ac:dyDescent="0.25">
      <c r="B196" s="75" t="s">
        <v>60</v>
      </c>
      <c r="C196" s="74" t="s">
        <v>28</v>
      </c>
      <c r="D196" s="74" t="s">
        <v>4</v>
      </c>
      <c r="E196" s="76">
        <v>46086.055555555555</v>
      </c>
      <c r="F196" s="76">
        <v>46086.133333333331</v>
      </c>
      <c r="G196" s="77">
        <v>1.87</v>
      </c>
      <c r="H196" s="73" t="s">
        <v>36</v>
      </c>
      <c r="I196" s="74" t="s">
        <v>37</v>
      </c>
    </row>
    <row r="197" spans="2:9" ht="50.1" customHeight="1" x14ac:dyDescent="0.25">
      <c r="B197" s="75" t="s">
        <v>74</v>
      </c>
      <c r="C197" s="74" t="s">
        <v>0</v>
      </c>
      <c r="D197" s="74" t="s">
        <v>4</v>
      </c>
      <c r="E197" s="76">
        <v>46086.090277777781</v>
      </c>
      <c r="F197" s="76">
        <v>46086.201388888891</v>
      </c>
      <c r="G197" s="77">
        <v>2.67</v>
      </c>
      <c r="H197" s="73" t="s">
        <v>32</v>
      </c>
      <c r="I197" s="73" t="s">
        <v>31</v>
      </c>
    </row>
    <row r="198" spans="2:9" ht="50.1" customHeight="1" x14ac:dyDescent="0.25">
      <c r="B198" s="75" t="s">
        <v>57</v>
      </c>
      <c r="C198" s="74" t="s">
        <v>1</v>
      </c>
      <c r="D198" s="74" t="s">
        <v>4</v>
      </c>
      <c r="E198" s="76">
        <v>46086.375694444447</v>
      </c>
      <c r="F198" s="76">
        <v>46086.54791666667</v>
      </c>
      <c r="G198" s="77">
        <v>4.13</v>
      </c>
      <c r="H198" s="73" t="s">
        <v>35</v>
      </c>
      <c r="I198" s="73" t="s">
        <v>34</v>
      </c>
    </row>
    <row r="199" spans="2:9" ht="50.1" customHeight="1" x14ac:dyDescent="0.25">
      <c r="B199" s="75" t="s">
        <v>57</v>
      </c>
      <c r="C199" s="74" t="s">
        <v>0</v>
      </c>
      <c r="D199" s="74">
        <v>0.38</v>
      </c>
      <c r="E199" s="76">
        <v>46086.398611111108</v>
      </c>
      <c r="F199" s="76">
        <v>46086.422222222223</v>
      </c>
      <c r="G199" s="77">
        <v>0.56999999999999995</v>
      </c>
      <c r="H199" s="73" t="s">
        <v>32</v>
      </c>
      <c r="I199" s="73" t="s">
        <v>31</v>
      </c>
    </row>
    <row r="200" spans="2:9" ht="50.1" customHeight="1" x14ac:dyDescent="0.25">
      <c r="B200" s="75" t="s">
        <v>60</v>
      </c>
      <c r="C200" s="74" t="s">
        <v>28</v>
      </c>
      <c r="D200" s="74" t="s">
        <v>4</v>
      </c>
      <c r="E200" s="76">
        <v>46087.146527777775</v>
      </c>
      <c r="F200" s="76">
        <v>46087.158333333333</v>
      </c>
      <c r="G200" s="77">
        <v>0.28000000000000003</v>
      </c>
      <c r="H200" s="73" t="s">
        <v>36</v>
      </c>
      <c r="I200" s="74" t="s">
        <v>37</v>
      </c>
    </row>
    <row r="201" spans="2:9" ht="50.1" customHeight="1" x14ac:dyDescent="0.25">
      <c r="B201" s="75" t="s">
        <v>60</v>
      </c>
      <c r="C201" s="74" t="s">
        <v>1</v>
      </c>
      <c r="D201" s="74" t="s">
        <v>4</v>
      </c>
      <c r="E201" s="76">
        <v>46087.503472222219</v>
      </c>
      <c r="F201" s="76">
        <v>46087.638194444444</v>
      </c>
      <c r="G201" s="77">
        <v>3.23</v>
      </c>
      <c r="H201" s="73" t="s">
        <v>43</v>
      </c>
      <c r="I201" s="73" t="s">
        <v>38</v>
      </c>
    </row>
    <row r="202" spans="2:9" ht="50.1" customHeight="1" x14ac:dyDescent="0.25">
      <c r="B202" s="75" t="s">
        <v>52</v>
      </c>
      <c r="C202" s="74" t="s">
        <v>0</v>
      </c>
      <c r="D202" s="74" t="s">
        <v>4</v>
      </c>
      <c r="E202" s="76">
        <v>46088.448611111111</v>
      </c>
      <c r="F202" s="76">
        <v>46088.448611111111</v>
      </c>
      <c r="G202" s="77">
        <v>0</v>
      </c>
      <c r="H202" s="73" t="s">
        <v>83</v>
      </c>
      <c r="I202" s="73" t="s">
        <v>31</v>
      </c>
    </row>
    <row r="203" spans="2:9" ht="50.1" customHeight="1" x14ac:dyDescent="0.25">
      <c r="B203" s="75" t="s">
        <v>74</v>
      </c>
      <c r="C203" s="74" t="s">
        <v>28</v>
      </c>
      <c r="D203" s="74" t="s">
        <v>4</v>
      </c>
      <c r="E203" s="76">
        <v>46088.78125</v>
      </c>
      <c r="F203" s="76">
        <v>46088.795138888891</v>
      </c>
      <c r="G203" s="77">
        <v>0.33</v>
      </c>
      <c r="H203" s="73" t="s">
        <v>36</v>
      </c>
      <c r="I203" s="74" t="s">
        <v>37</v>
      </c>
    </row>
    <row r="204" spans="2:9" ht="50.1" customHeight="1" x14ac:dyDescent="0.25">
      <c r="B204" s="75" t="s">
        <v>53</v>
      </c>
      <c r="C204" s="74" t="s">
        <v>0</v>
      </c>
      <c r="D204" s="74" t="s">
        <v>4</v>
      </c>
      <c r="E204" s="76">
        <v>46089.135416666664</v>
      </c>
      <c r="F204" s="76">
        <v>46089.225694444445</v>
      </c>
      <c r="G204" s="77">
        <v>2.17</v>
      </c>
      <c r="H204" s="73" t="s">
        <v>32</v>
      </c>
      <c r="I204" s="73" t="s">
        <v>31</v>
      </c>
    </row>
    <row r="205" spans="2:9" ht="50.1" customHeight="1" x14ac:dyDescent="0.25">
      <c r="B205" s="75" t="s">
        <v>58</v>
      </c>
      <c r="C205" s="74" t="s">
        <v>28</v>
      </c>
      <c r="D205" s="74" t="s">
        <v>3</v>
      </c>
      <c r="E205" s="76">
        <v>46089.420138888891</v>
      </c>
      <c r="F205" s="76">
        <v>46089.529861111114</v>
      </c>
      <c r="G205" s="77">
        <v>2.63</v>
      </c>
      <c r="H205" s="73" t="s">
        <v>36</v>
      </c>
      <c r="I205" s="74" t="s">
        <v>37</v>
      </c>
    </row>
    <row r="206" spans="2:9" ht="50.1" customHeight="1" x14ac:dyDescent="0.25">
      <c r="B206" s="75" t="s">
        <v>58</v>
      </c>
      <c r="C206" s="74" t="s">
        <v>0</v>
      </c>
      <c r="D206" s="74">
        <v>0.38</v>
      </c>
      <c r="E206" s="76">
        <v>46089.552777777775</v>
      </c>
      <c r="F206" s="76">
        <v>46089.625</v>
      </c>
      <c r="G206" s="77">
        <v>1.73</v>
      </c>
      <c r="H206" s="73" t="s">
        <v>32</v>
      </c>
      <c r="I206" s="73" t="s">
        <v>31</v>
      </c>
    </row>
    <row r="207" spans="2:9" ht="50.1" customHeight="1" x14ac:dyDescent="0.25">
      <c r="B207" s="75" t="s">
        <v>62</v>
      </c>
      <c r="C207" s="74" t="s">
        <v>0</v>
      </c>
      <c r="D207" s="74" t="s">
        <v>4</v>
      </c>
      <c r="E207" s="76">
        <v>46089.611805555556</v>
      </c>
      <c r="F207" s="76">
        <v>46089.611805555556</v>
      </c>
      <c r="G207" s="77">
        <v>0</v>
      </c>
      <c r="H207" s="73" t="s">
        <v>32</v>
      </c>
      <c r="I207" s="73" t="s">
        <v>31</v>
      </c>
    </row>
    <row r="208" spans="2:9" ht="50.1" customHeight="1" x14ac:dyDescent="0.25">
      <c r="B208" s="75" t="s">
        <v>53</v>
      </c>
      <c r="C208" s="74" t="s">
        <v>28</v>
      </c>
      <c r="D208" s="74" t="s">
        <v>4</v>
      </c>
      <c r="E208" s="76">
        <v>46090.552083333336</v>
      </c>
      <c r="F208" s="76">
        <v>46090.582638888889</v>
      </c>
      <c r="G208" s="77">
        <v>0.73</v>
      </c>
      <c r="H208" s="73" t="s">
        <v>46</v>
      </c>
      <c r="I208" s="74" t="s">
        <v>37</v>
      </c>
    </row>
    <row r="209" spans="2:9" ht="50.1" customHeight="1" x14ac:dyDescent="0.25">
      <c r="B209" s="75" t="s">
        <v>53</v>
      </c>
      <c r="C209" s="74" t="s">
        <v>28</v>
      </c>
      <c r="D209" s="74" t="s">
        <v>4</v>
      </c>
      <c r="E209" s="76">
        <v>46090.604861111111</v>
      </c>
      <c r="F209" s="76">
        <v>46090.887499999997</v>
      </c>
      <c r="G209" s="77">
        <v>6.78</v>
      </c>
      <c r="H209" s="73" t="s">
        <v>46</v>
      </c>
      <c r="I209" s="74" t="s">
        <v>37</v>
      </c>
    </row>
    <row r="210" spans="2:9" ht="50.1" customHeight="1" x14ac:dyDescent="0.25">
      <c r="B210" s="75" t="s">
        <v>50</v>
      </c>
      <c r="C210" s="74" t="s">
        <v>0</v>
      </c>
      <c r="D210" s="74" t="s">
        <v>4</v>
      </c>
      <c r="E210" s="76">
        <v>46090.697916666664</v>
      </c>
      <c r="F210" s="76">
        <v>46090.853472222225</v>
      </c>
      <c r="G210" s="77">
        <v>3.73</v>
      </c>
      <c r="H210" s="73" t="s">
        <v>83</v>
      </c>
      <c r="I210" s="73" t="s">
        <v>31</v>
      </c>
    </row>
    <row r="211" spans="2:9" ht="50.1" customHeight="1" x14ac:dyDescent="0.25">
      <c r="B211" s="75" t="s">
        <v>54</v>
      </c>
      <c r="C211" s="74" t="s">
        <v>0</v>
      </c>
      <c r="D211" s="74" t="s">
        <v>4</v>
      </c>
      <c r="E211" s="76">
        <v>46090.758333333331</v>
      </c>
      <c r="F211" s="76">
        <v>46090.794444444444</v>
      </c>
      <c r="G211" s="77">
        <v>0.87</v>
      </c>
      <c r="H211" s="73" t="s">
        <v>32</v>
      </c>
      <c r="I211" s="73" t="s">
        <v>31</v>
      </c>
    </row>
    <row r="212" spans="2:9" ht="50.1" customHeight="1" x14ac:dyDescent="0.25">
      <c r="B212" s="75" t="s">
        <v>59</v>
      </c>
      <c r="C212" s="74" t="s">
        <v>1</v>
      </c>
      <c r="D212" s="74" t="s">
        <v>3</v>
      </c>
      <c r="E212" s="76">
        <v>46090.836805555555</v>
      </c>
      <c r="F212" s="76">
        <v>46091.000694444447</v>
      </c>
      <c r="G212" s="77">
        <v>3.93</v>
      </c>
      <c r="H212" s="73" t="s">
        <v>103</v>
      </c>
      <c r="I212" s="73" t="s">
        <v>89</v>
      </c>
    </row>
    <row r="213" spans="2:9" ht="50.1" customHeight="1" x14ac:dyDescent="0.25">
      <c r="B213" s="75" t="s">
        <v>54</v>
      </c>
      <c r="C213" s="74" t="s">
        <v>0</v>
      </c>
      <c r="D213" s="74" t="s">
        <v>4</v>
      </c>
      <c r="E213" s="76">
        <v>46091.268750000003</v>
      </c>
      <c r="F213" s="76">
        <v>46091.288888888892</v>
      </c>
      <c r="G213" s="77">
        <v>0.48</v>
      </c>
      <c r="H213" s="73" t="s">
        <v>32</v>
      </c>
      <c r="I213" s="73" t="s">
        <v>31</v>
      </c>
    </row>
    <row r="214" spans="2:9" ht="50.1" customHeight="1" x14ac:dyDescent="0.25">
      <c r="B214" s="75" t="s">
        <v>53</v>
      </c>
      <c r="C214" s="74" t="s">
        <v>0</v>
      </c>
      <c r="D214" s="74">
        <v>0.38</v>
      </c>
      <c r="E214" s="76">
        <v>46091.474305555559</v>
      </c>
      <c r="F214" s="76">
        <v>46091.513194444444</v>
      </c>
      <c r="G214" s="77">
        <v>0.93</v>
      </c>
      <c r="H214" s="73" t="s">
        <v>30</v>
      </c>
      <c r="I214" s="73" t="s">
        <v>31</v>
      </c>
    </row>
    <row r="215" spans="2:9" ht="50.1" customHeight="1" x14ac:dyDescent="0.25">
      <c r="B215" s="75" t="s">
        <v>54</v>
      </c>
      <c r="C215" s="74" t="s">
        <v>0</v>
      </c>
      <c r="D215" s="74" t="s">
        <v>4</v>
      </c>
      <c r="E215" s="76">
        <v>46091.666666666664</v>
      </c>
      <c r="F215" s="76">
        <v>46091.666666666664</v>
      </c>
      <c r="G215" s="77">
        <v>0</v>
      </c>
      <c r="H215" s="73" t="s">
        <v>30</v>
      </c>
      <c r="I215" s="73" t="s">
        <v>31</v>
      </c>
    </row>
    <row r="216" spans="2:9" ht="50.1" customHeight="1" x14ac:dyDescent="0.25">
      <c r="B216" s="75" t="s">
        <v>52</v>
      </c>
      <c r="C216" s="74" t="s">
        <v>28</v>
      </c>
      <c r="D216" s="74" t="s">
        <v>3</v>
      </c>
      <c r="E216" s="76">
        <v>46091.980555555558</v>
      </c>
      <c r="F216" s="76">
        <v>46092.101388888892</v>
      </c>
      <c r="G216" s="77">
        <v>2.9</v>
      </c>
      <c r="H216" s="73" t="s">
        <v>36</v>
      </c>
      <c r="I216" s="74" t="s">
        <v>37</v>
      </c>
    </row>
    <row r="217" spans="2:9" ht="50.1" customHeight="1" x14ac:dyDescent="0.25">
      <c r="B217" s="75" t="s">
        <v>58</v>
      </c>
      <c r="C217" s="74" t="s">
        <v>0</v>
      </c>
      <c r="D217" s="74" t="s">
        <v>3</v>
      </c>
      <c r="E217" s="76">
        <v>46093.180555555555</v>
      </c>
      <c r="F217" s="76">
        <v>46093.393055555556</v>
      </c>
      <c r="G217" s="77">
        <v>5.0999999999999996</v>
      </c>
      <c r="H217" s="73" t="s">
        <v>32</v>
      </c>
      <c r="I217" s="73" t="s">
        <v>31</v>
      </c>
    </row>
    <row r="218" spans="2:9" ht="50.1" customHeight="1" x14ac:dyDescent="0.25">
      <c r="B218" s="75" t="s">
        <v>60</v>
      </c>
      <c r="C218" s="74" t="s">
        <v>28</v>
      </c>
      <c r="D218" s="74" t="s">
        <v>4</v>
      </c>
      <c r="E218" s="76">
        <v>46093.699305555558</v>
      </c>
      <c r="F218" s="76">
        <v>46093.699305555558</v>
      </c>
      <c r="G218" s="77">
        <v>0</v>
      </c>
      <c r="H218" s="73" t="s">
        <v>36</v>
      </c>
      <c r="I218" s="74" t="s">
        <v>37</v>
      </c>
    </row>
    <row r="219" spans="2:9" ht="50.1" customHeight="1" x14ac:dyDescent="0.25">
      <c r="B219" s="75" t="s">
        <v>55</v>
      </c>
      <c r="C219" s="74" t="s">
        <v>0</v>
      </c>
      <c r="D219" s="74" t="s">
        <v>4</v>
      </c>
      <c r="E219" s="76">
        <v>46094.90347222222</v>
      </c>
      <c r="F219" s="76">
        <v>46094.945833333331</v>
      </c>
      <c r="G219" s="77">
        <v>1.02</v>
      </c>
      <c r="H219" s="73" t="s">
        <v>32</v>
      </c>
      <c r="I219" s="73" t="s">
        <v>31</v>
      </c>
    </row>
    <row r="220" spans="2:9" ht="50.1" customHeight="1" x14ac:dyDescent="0.25">
      <c r="B220" s="75" t="s">
        <v>62</v>
      </c>
      <c r="C220" s="74" t="s">
        <v>28</v>
      </c>
      <c r="D220" s="74" t="s">
        <v>4</v>
      </c>
      <c r="E220" s="76">
        <v>46095.0625</v>
      </c>
      <c r="F220" s="76">
        <v>46095.1</v>
      </c>
      <c r="G220" s="77">
        <v>0.9</v>
      </c>
      <c r="H220" s="73" t="s">
        <v>36</v>
      </c>
      <c r="I220" s="74" t="s">
        <v>37</v>
      </c>
    </row>
    <row r="221" spans="2:9" ht="50.1" customHeight="1" x14ac:dyDescent="0.25">
      <c r="B221" s="75" t="s">
        <v>60</v>
      </c>
      <c r="C221" s="74" t="s">
        <v>0</v>
      </c>
      <c r="D221" s="74" t="s">
        <v>4</v>
      </c>
      <c r="E221" s="76">
        <v>46095.502083333333</v>
      </c>
      <c r="F221" s="76">
        <v>46095.502083333333</v>
      </c>
      <c r="G221" s="77">
        <v>0</v>
      </c>
      <c r="H221" s="73" t="s">
        <v>30</v>
      </c>
      <c r="I221" s="73" t="s">
        <v>31</v>
      </c>
    </row>
    <row r="222" spans="2:9" ht="50.1" customHeight="1" x14ac:dyDescent="0.25">
      <c r="B222" s="75" t="s">
        <v>51</v>
      </c>
      <c r="C222" s="74" t="s">
        <v>1</v>
      </c>
      <c r="D222" s="74" t="s">
        <v>3</v>
      </c>
      <c r="E222" s="76">
        <v>46095.71875</v>
      </c>
      <c r="F222" s="76">
        <v>46095.722222222219</v>
      </c>
      <c r="G222" s="77">
        <v>0.08</v>
      </c>
      <c r="H222" s="73" t="s">
        <v>93</v>
      </c>
      <c r="I222" s="73" t="s">
        <v>34</v>
      </c>
    </row>
    <row r="223" spans="2:9" ht="50.1" customHeight="1" x14ac:dyDescent="0.25">
      <c r="B223" s="75" t="s">
        <v>74</v>
      </c>
      <c r="C223" s="74" t="s">
        <v>28</v>
      </c>
      <c r="D223" s="74" t="s">
        <v>4</v>
      </c>
      <c r="E223" s="76">
        <v>46095.739583333336</v>
      </c>
      <c r="F223" s="76">
        <v>46095.837500000001</v>
      </c>
      <c r="G223" s="77">
        <v>2.35</v>
      </c>
      <c r="H223" s="73" t="s">
        <v>36</v>
      </c>
      <c r="I223" s="74" t="s">
        <v>37</v>
      </c>
    </row>
    <row r="224" spans="2:9" ht="50.1" customHeight="1" x14ac:dyDescent="0.25">
      <c r="B224" s="75" t="s">
        <v>73</v>
      </c>
      <c r="C224" s="74" t="s">
        <v>1</v>
      </c>
      <c r="D224" s="74">
        <v>0.38</v>
      </c>
      <c r="E224" s="76">
        <v>46096.715277777781</v>
      </c>
      <c r="F224" s="76">
        <v>46096.729166666664</v>
      </c>
      <c r="G224" s="77">
        <v>0.33</v>
      </c>
      <c r="H224" s="73" t="s">
        <v>99</v>
      </c>
      <c r="I224" s="73" t="s">
        <v>34</v>
      </c>
    </row>
    <row r="225" spans="2:9" ht="50.1" customHeight="1" x14ac:dyDescent="0.25">
      <c r="B225" s="75" t="s">
        <v>53</v>
      </c>
      <c r="C225" s="74" t="s">
        <v>28</v>
      </c>
      <c r="D225" s="74" t="s">
        <v>4</v>
      </c>
      <c r="E225" s="76">
        <v>46097.479166666664</v>
      </c>
      <c r="F225" s="76">
        <v>46097.584027777775</v>
      </c>
      <c r="G225" s="77">
        <v>2.52</v>
      </c>
      <c r="H225" s="73" t="s">
        <v>46</v>
      </c>
      <c r="I225" s="74" t="s">
        <v>37</v>
      </c>
    </row>
    <row r="226" spans="2:9" ht="50.1" customHeight="1" x14ac:dyDescent="0.25">
      <c r="B226" s="75" t="s">
        <v>67</v>
      </c>
      <c r="C226" s="74" t="s">
        <v>0</v>
      </c>
      <c r="D226" s="74">
        <v>0.38</v>
      </c>
      <c r="E226" s="76">
        <v>46097.594444444447</v>
      </c>
      <c r="F226" s="76">
        <v>46097.686111111114</v>
      </c>
      <c r="G226" s="77">
        <v>2.2000000000000002</v>
      </c>
      <c r="H226" s="73" t="s">
        <v>32</v>
      </c>
      <c r="I226" s="73" t="s">
        <v>31</v>
      </c>
    </row>
    <row r="227" spans="2:9" ht="50.1" customHeight="1" x14ac:dyDescent="0.25">
      <c r="B227" s="75" t="s">
        <v>73</v>
      </c>
      <c r="C227" s="74" t="s">
        <v>2</v>
      </c>
      <c r="D227" s="74" t="s">
        <v>3</v>
      </c>
      <c r="E227" s="76">
        <v>46098.006249999999</v>
      </c>
      <c r="F227" s="76">
        <v>46098.056944444441</v>
      </c>
      <c r="G227" s="77">
        <v>1.22</v>
      </c>
      <c r="H227" s="73" t="s">
        <v>47</v>
      </c>
      <c r="I227" s="73" t="s">
        <v>40</v>
      </c>
    </row>
    <row r="228" spans="2:9" ht="50.1" customHeight="1" x14ac:dyDescent="0.25">
      <c r="B228" s="75" t="s">
        <v>52</v>
      </c>
      <c r="C228" s="74" t="s">
        <v>0</v>
      </c>
      <c r="D228" s="74" t="s">
        <v>4</v>
      </c>
      <c r="E228" s="76">
        <v>46098.628472222219</v>
      </c>
      <c r="F228" s="76">
        <v>46098.628472222219</v>
      </c>
      <c r="G228" s="77">
        <v>0</v>
      </c>
      <c r="H228" s="73" t="s">
        <v>83</v>
      </c>
      <c r="I228" s="73" t="s">
        <v>31</v>
      </c>
    </row>
    <row r="229" spans="2:9" ht="50.1" customHeight="1" x14ac:dyDescent="0.25">
      <c r="B229" s="75" t="s">
        <v>52</v>
      </c>
      <c r="C229" s="74" t="s">
        <v>0</v>
      </c>
      <c r="D229" s="74" t="s">
        <v>4</v>
      </c>
      <c r="E229" s="76">
        <v>46098.631944444445</v>
      </c>
      <c r="F229" s="76">
        <v>46098.677777777775</v>
      </c>
      <c r="G229" s="77">
        <v>1.1000000000000001</v>
      </c>
      <c r="H229" s="73" t="s">
        <v>83</v>
      </c>
      <c r="I229" s="73" t="s">
        <v>31</v>
      </c>
    </row>
    <row r="230" spans="2:9" ht="50.1" customHeight="1" x14ac:dyDescent="0.25">
      <c r="B230" s="75" t="s">
        <v>58</v>
      </c>
      <c r="C230" s="74" t="s">
        <v>1</v>
      </c>
      <c r="D230" s="74">
        <v>0.38</v>
      </c>
      <c r="E230" s="76">
        <v>46098.826388888891</v>
      </c>
      <c r="F230" s="76">
        <v>46099.090277777781</v>
      </c>
      <c r="G230" s="77">
        <v>6.33</v>
      </c>
      <c r="H230" s="73" t="s">
        <v>102</v>
      </c>
      <c r="I230" s="73" t="s">
        <v>34</v>
      </c>
    </row>
    <row r="231" spans="2:9" ht="50.1" customHeight="1" x14ac:dyDescent="0.25">
      <c r="B231" s="75" t="s">
        <v>57</v>
      </c>
      <c r="C231" s="74" t="s">
        <v>0</v>
      </c>
      <c r="D231" s="74" t="s">
        <v>4</v>
      </c>
      <c r="E231" s="76">
        <v>46098.893055555556</v>
      </c>
      <c r="F231" s="76">
        <v>46098.975694444445</v>
      </c>
      <c r="G231" s="77">
        <v>1.98</v>
      </c>
      <c r="H231" s="73" t="s">
        <v>32</v>
      </c>
      <c r="I231" s="73" t="s">
        <v>31</v>
      </c>
    </row>
    <row r="232" spans="2:9" ht="50.1" customHeight="1" x14ac:dyDescent="0.25">
      <c r="B232" s="75" t="s">
        <v>56</v>
      </c>
      <c r="C232" s="74" t="s">
        <v>1</v>
      </c>
      <c r="D232" s="74">
        <v>0.38</v>
      </c>
      <c r="E232" s="76">
        <v>46099.579861111109</v>
      </c>
      <c r="F232" s="76">
        <v>46099.666666666664</v>
      </c>
      <c r="G232" s="77">
        <v>2.08</v>
      </c>
      <c r="H232" s="73" t="s">
        <v>78</v>
      </c>
      <c r="I232" s="73" t="s">
        <v>34</v>
      </c>
    </row>
    <row r="233" spans="2:9" ht="50.1" customHeight="1" x14ac:dyDescent="0.25">
      <c r="B233" s="75" t="s">
        <v>69</v>
      </c>
      <c r="C233" s="74" t="s">
        <v>2</v>
      </c>
      <c r="D233" s="74" t="s">
        <v>4</v>
      </c>
      <c r="E233" s="76">
        <v>46100.385416666664</v>
      </c>
      <c r="F233" s="76">
        <v>46100.499305555553</v>
      </c>
      <c r="G233" s="77">
        <v>2.73</v>
      </c>
      <c r="H233" s="73" t="s">
        <v>96</v>
      </c>
      <c r="I233" s="73" t="s">
        <v>95</v>
      </c>
    </row>
    <row r="234" spans="2:9" ht="50.1" customHeight="1" x14ac:dyDescent="0.25">
      <c r="B234" s="75" t="s">
        <v>62</v>
      </c>
      <c r="C234" s="74" t="s">
        <v>1</v>
      </c>
      <c r="D234" s="74" t="s">
        <v>3</v>
      </c>
      <c r="E234" s="76">
        <v>46100.697916666664</v>
      </c>
      <c r="F234" s="76">
        <v>46100.716666666667</v>
      </c>
      <c r="G234" s="77">
        <v>0.45</v>
      </c>
      <c r="H234" s="73" t="s">
        <v>76</v>
      </c>
      <c r="I234" s="73" t="s">
        <v>34</v>
      </c>
    </row>
    <row r="235" spans="2:9" ht="50.1" customHeight="1" x14ac:dyDescent="0.25">
      <c r="B235" s="75" t="s">
        <v>58</v>
      </c>
      <c r="C235" s="74" t="s">
        <v>0</v>
      </c>
      <c r="D235" s="74" t="s">
        <v>4</v>
      </c>
      <c r="E235" s="76">
        <v>46100.777777777781</v>
      </c>
      <c r="F235" s="76">
        <v>46100.836111111108</v>
      </c>
      <c r="G235" s="77">
        <v>1.4</v>
      </c>
      <c r="H235" s="73" t="s">
        <v>83</v>
      </c>
      <c r="I235" s="73" t="s">
        <v>31</v>
      </c>
    </row>
    <row r="236" spans="2:9" ht="50.1" customHeight="1" x14ac:dyDescent="0.25">
      <c r="B236" s="75" t="s">
        <v>54</v>
      </c>
      <c r="C236" s="74" t="s">
        <v>28</v>
      </c>
      <c r="D236" s="74" t="s">
        <v>4</v>
      </c>
      <c r="E236" s="76">
        <v>46102.916666666664</v>
      </c>
      <c r="F236" s="76">
        <v>46102.996527777781</v>
      </c>
      <c r="G236" s="77">
        <v>1.92</v>
      </c>
      <c r="H236" s="73" t="s">
        <v>46</v>
      </c>
      <c r="I236" s="74" t="s">
        <v>37</v>
      </c>
    </row>
    <row r="237" spans="2:9" ht="50.1" customHeight="1" x14ac:dyDescent="0.25">
      <c r="B237" s="75" t="s">
        <v>50</v>
      </c>
      <c r="C237" s="74" t="s">
        <v>0</v>
      </c>
      <c r="D237" s="74" t="s">
        <v>4</v>
      </c>
      <c r="E237" s="76">
        <v>46103.392361111109</v>
      </c>
      <c r="F237" s="76">
        <v>46103.771527777775</v>
      </c>
      <c r="G237" s="77">
        <v>9.1</v>
      </c>
      <c r="H237" s="73" t="s">
        <v>83</v>
      </c>
      <c r="I237" s="73" t="s">
        <v>31</v>
      </c>
    </row>
    <row r="238" spans="2:9" ht="50.1" customHeight="1" x14ac:dyDescent="0.25">
      <c r="B238" s="75" t="s">
        <v>57</v>
      </c>
      <c r="C238" s="74" t="s">
        <v>0</v>
      </c>
      <c r="D238" s="74">
        <v>0.38</v>
      </c>
      <c r="E238" s="76">
        <v>46104.361111111109</v>
      </c>
      <c r="F238" s="76">
        <v>46104.750694444447</v>
      </c>
      <c r="G238" s="77">
        <v>9.35</v>
      </c>
      <c r="H238" s="73" t="s">
        <v>32</v>
      </c>
      <c r="I238" s="73" t="s">
        <v>31</v>
      </c>
    </row>
    <row r="239" spans="2:9" ht="50.1" customHeight="1" x14ac:dyDescent="0.25">
      <c r="B239" s="75" t="s">
        <v>60</v>
      </c>
      <c r="C239" s="74" t="s">
        <v>0</v>
      </c>
      <c r="D239" s="74">
        <v>0.38</v>
      </c>
      <c r="E239" s="76">
        <v>46104.583333333336</v>
      </c>
      <c r="F239" s="76">
        <v>46104.706250000003</v>
      </c>
      <c r="G239" s="77">
        <v>2.95</v>
      </c>
      <c r="H239" s="73" t="s">
        <v>30</v>
      </c>
      <c r="I239" s="73" t="s">
        <v>31</v>
      </c>
    </row>
    <row r="240" spans="2:9" ht="50.1" customHeight="1" x14ac:dyDescent="0.25">
      <c r="B240" s="75" t="s">
        <v>73</v>
      </c>
      <c r="C240" s="74" t="s">
        <v>28</v>
      </c>
      <c r="D240" s="74" t="s">
        <v>4</v>
      </c>
      <c r="E240" s="76">
        <v>46104.584722222222</v>
      </c>
      <c r="F240" s="76">
        <v>46104.623611111114</v>
      </c>
      <c r="G240" s="77">
        <v>0.93</v>
      </c>
      <c r="H240" s="73" t="s">
        <v>46</v>
      </c>
      <c r="I240" s="74" t="s">
        <v>37</v>
      </c>
    </row>
    <row r="241" spans="2:9" ht="50.1" customHeight="1" x14ac:dyDescent="0.25">
      <c r="B241" s="75" t="s">
        <v>52</v>
      </c>
      <c r="C241" s="74" t="s">
        <v>0</v>
      </c>
      <c r="D241" s="74" t="s">
        <v>4</v>
      </c>
      <c r="E241" s="76">
        <v>46104.604166666664</v>
      </c>
      <c r="F241" s="76">
        <v>46104.629166666666</v>
      </c>
      <c r="G241" s="77">
        <v>0.6</v>
      </c>
      <c r="H241" s="73" t="s">
        <v>30</v>
      </c>
      <c r="I241" s="73" t="s">
        <v>31</v>
      </c>
    </row>
    <row r="242" spans="2:9" ht="50.1" customHeight="1" x14ac:dyDescent="0.25">
      <c r="B242" s="75" t="s">
        <v>59</v>
      </c>
      <c r="C242" s="74" t="s">
        <v>28</v>
      </c>
      <c r="D242" s="74" t="s">
        <v>3</v>
      </c>
      <c r="E242" s="76">
        <v>46105.076388888891</v>
      </c>
      <c r="F242" s="76">
        <v>46105.424305555556</v>
      </c>
      <c r="G242" s="77">
        <v>8.35</v>
      </c>
      <c r="H242" s="73" t="s">
        <v>36</v>
      </c>
      <c r="I242" s="74" t="s">
        <v>37</v>
      </c>
    </row>
    <row r="243" spans="2:9" ht="50.1" customHeight="1" x14ac:dyDescent="0.25">
      <c r="B243" s="75" t="s">
        <v>57</v>
      </c>
      <c r="C243" s="74" t="s">
        <v>0</v>
      </c>
      <c r="D243" s="74" t="s">
        <v>4</v>
      </c>
      <c r="E243" s="76">
        <v>46106.505555555559</v>
      </c>
      <c r="F243" s="76">
        <v>46106.790972222225</v>
      </c>
      <c r="G243" s="77">
        <v>6.85</v>
      </c>
      <c r="H243" s="73" t="s">
        <v>32</v>
      </c>
      <c r="I243" s="73" t="s">
        <v>31</v>
      </c>
    </row>
    <row r="244" spans="2:9" ht="50.1" customHeight="1" x14ac:dyDescent="0.25">
      <c r="B244" s="75" t="s">
        <v>57</v>
      </c>
      <c r="C244" s="74" t="s">
        <v>28</v>
      </c>
      <c r="D244" s="74" t="s">
        <v>4</v>
      </c>
      <c r="E244" s="76">
        <v>46106.534722222219</v>
      </c>
      <c r="F244" s="76">
        <v>46106.640277777777</v>
      </c>
      <c r="G244" s="77">
        <v>2.5299999999999998</v>
      </c>
      <c r="H244" s="73" t="s">
        <v>46</v>
      </c>
      <c r="I244" s="74" t="s">
        <v>37</v>
      </c>
    </row>
    <row r="245" spans="2:9" ht="50.1" customHeight="1" x14ac:dyDescent="0.25">
      <c r="B245" s="75" t="s">
        <v>60</v>
      </c>
      <c r="C245" s="74" t="s">
        <v>28</v>
      </c>
      <c r="D245" s="74">
        <v>0.38</v>
      </c>
      <c r="E245" s="76">
        <v>46106.951388888891</v>
      </c>
      <c r="F245" s="76">
        <v>46106.95416666667</v>
      </c>
      <c r="G245" s="77">
        <v>7.0000000000000007E-2</v>
      </c>
      <c r="H245" s="73" t="s">
        <v>46</v>
      </c>
      <c r="I245" s="74" t="s">
        <v>37</v>
      </c>
    </row>
    <row r="246" spans="2:9" ht="50.1" customHeight="1" x14ac:dyDescent="0.25">
      <c r="B246" s="75" t="s">
        <v>58</v>
      </c>
      <c r="C246" s="74" t="s">
        <v>28</v>
      </c>
      <c r="D246" s="74" t="s">
        <v>3</v>
      </c>
      <c r="E246" s="76">
        <v>46107.442361111112</v>
      </c>
      <c r="F246" s="76">
        <v>46107.534722222219</v>
      </c>
      <c r="G246" s="77">
        <v>2.2200000000000002</v>
      </c>
      <c r="H246" s="73" t="s">
        <v>46</v>
      </c>
      <c r="I246" s="74" t="s">
        <v>37</v>
      </c>
    </row>
    <row r="247" spans="2:9" ht="50.1" customHeight="1" x14ac:dyDescent="0.25">
      <c r="B247" s="75" t="s">
        <v>58</v>
      </c>
      <c r="C247" s="74" t="s">
        <v>0</v>
      </c>
      <c r="D247" s="74" t="s">
        <v>3</v>
      </c>
      <c r="E247" s="76">
        <v>46107.459027777775</v>
      </c>
      <c r="F247" s="76">
        <v>46107.621527777781</v>
      </c>
      <c r="G247" s="77">
        <v>3.9</v>
      </c>
      <c r="H247" s="73" t="s">
        <v>32</v>
      </c>
      <c r="I247" s="73" t="s">
        <v>31</v>
      </c>
    </row>
    <row r="248" spans="2:9" ht="50.1" customHeight="1" x14ac:dyDescent="0.25">
      <c r="B248" s="75" t="s">
        <v>54</v>
      </c>
      <c r="C248" s="74" t="s">
        <v>2</v>
      </c>
      <c r="D248" s="74" t="s">
        <v>4</v>
      </c>
      <c r="E248" s="76">
        <v>46107.576388888891</v>
      </c>
      <c r="F248" s="76">
        <v>46107.616666666669</v>
      </c>
      <c r="G248" s="77">
        <v>0.97</v>
      </c>
      <c r="H248" s="73" t="s">
        <v>47</v>
      </c>
      <c r="I248" s="73" t="s">
        <v>40</v>
      </c>
    </row>
    <row r="249" spans="2:9" ht="50.1" customHeight="1" x14ac:dyDescent="0.25">
      <c r="B249" s="75" t="s">
        <v>51</v>
      </c>
      <c r="C249" s="74" t="s">
        <v>0</v>
      </c>
      <c r="D249" s="74" t="s">
        <v>3</v>
      </c>
      <c r="E249" s="76">
        <v>46108.170138888891</v>
      </c>
      <c r="F249" s="76">
        <v>46108.638888888891</v>
      </c>
      <c r="G249" s="77">
        <v>11.25</v>
      </c>
      <c r="H249" s="73" t="s">
        <v>32</v>
      </c>
      <c r="I249" s="73" t="s">
        <v>31</v>
      </c>
    </row>
    <row r="250" spans="2:9" ht="50.1" customHeight="1" x14ac:dyDescent="0.25">
      <c r="B250" s="75" t="s">
        <v>58</v>
      </c>
      <c r="C250" s="74" t="s">
        <v>0</v>
      </c>
      <c r="D250" s="74" t="s">
        <v>3</v>
      </c>
      <c r="E250" s="76">
        <v>46108.225694444445</v>
      </c>
      <c r="F250" s="76">
        <v>46108.442361111112</v>
      </c>
      <c r="G250" s="77">
        <v>5.2</v>
      </c>
      <c r="H250" s="73" t="s">
        <v>32</v>
      </c>
      <c r="I250" s="73" t="s">
        <v>31</v>
      </c>
    </row>
    <row r="251" spans="2:9" ht="50.1" customHeight="1" x14ac:dyDescent="0.25">
      <c r="B251" s="75" t="s">
        <v>69</v>
      </c>
      <c r="C251" s="74" t="s">
        <v>28</v>
      </c>
      <c r="D251" s="74" t="s">
        <v>4</v>
      </c>
      <c r="E251" s="76">
        <v>46108.283333333333</v>
      </c>
      <c r="F251" s="76">
        <v>46109.479166666664</v>
      </c>
      <c r="G251" s="77">
        <v>28.7</v>
      </c>
      <c r="H251" s="73" t="s">
        <v>36</v>
      </c>
      <c r="I251" s="74" t="s">
        <v>37</v>
      </c>
    </row>
    <row r="252" spans="2:9" ht="50.1" customHeight="1" x14ac:dyDescent="0.25">
      <c r="B252" s="75" t="s">
        <v>52</v>
      </c>
      <c r="C252" s="74" t="s">
        <v>28</v>
      </c>
      <c r="D252" s="74" t="s">
        <v>4</v>
      </c>
      <c r="E252" s="76">
        <v>46108.439583333333</v>
      </c>
      <c r="F252" s="76">
        <v>46108.507638888892</v>
      </c>
      <c r="G252" s="77">
        <v>1.63</v>
      </c>
      <c r="H252" s="73" t="s">
        <v>36</v>
      </c>
      <c r="I252" s="74" t="s">
        <v>37</v>
      </c>
    </row>
    <row r="253" spans="2:9" ht="50.1" customHeight="1" x14ac:dyDescent="0.25">
      <c r="B253" s="75" t="s">
        <v>54</v>
      </c>
      <c r="C253" s="74" t="s">
        <v>1</v>
      </c>
      <c r="D253" s="74" t="s">
        <v>4</v>
      </c>
      <c r="E253" s="76">
        <v>46111.361111111109</v>
      </c>
      <c r="F253" s="76">
        <v>46111.434027777781</v>
      </c>
      <c r="G253" s="77">
        <v>1.75</v>
      </c>
      <c r="H253" s="73" t="s">
        <v>33</v>
      </c>
      <c r="I253" s="73" t="s">
        <v>34</v>
      </c>
    </row>
    <row r="254" spans="2:9" ht="50.1" customHeight="1" x14ac:dyDescent="0.25">
      <c r="B254" s="75" t="s">
        <v>53</v>
      </c>
      <c r="C254" s="74" t="s">
        <v>28</v>
      </c>
      <c r="D254" s="74" t="s">
        <v>4</v>
      </c>
      <c r="E254" s="76">
        <v>46111.5625</v>
      </c>
      <c r="F254" s="76">
        <v>46111.600694444445</v>
      </c>
      <c r="G254" s="77">
        <v>0.92</v>
      </c>
      <c r="H254" s="73" t="s">
        <v>46</v>
      </c>
      <c r="I254" s="74" t="s">
        <v>37</v>
      </c>
    </row>
    <row r="255" spans="2:9" ht="50.1" customHeight="1" x14ac:dyDescent="0.25">
      <c r="B255" s="75" t="s">
        <v>51</v>
      </c>
      <c r="C255" s="74" t="s">
        <v>1</v>
      </c>
      <c r="D255" s="74">
        <v>0.38</v>
      </c>
      <c r="E255" s="76">
        <v>46112.482638888891</v>
      </c>
      <c r="F255" s="76">
        <v>46112.663194444445</v>
      </c>
      <c r="G255" s="77">
        <v>4.33</v>
      </c>
      <c r="H255" s="73" t="s">
        <v>101</v>
      </c>
      <c r="I255" s="73" t="s">
        <v>34</v>
      </c>
    </row>
    <row r="256" spans="2:9" ht="50.1" customHeight="1" x14ac:dyDescent="0.25">
      <c r="B256" s="75" t="s">
        <v>68</v>
      </c>
      <c r="C256" s="74" t="s">
        <v>0</v>
      </c>
      <c r="D256" s="74">
        <v>0.38</v>
      </c>
      <c r="E256" s="76">
        <v>46112.642361111109</v>
      </c>
      <c r="F256" s="76">
        <v>46112.642361111109</v>
      </c>
      <c r="G256" s="77">
        <v>0</v>
      </c>
      <c r="H256" s="73" t="s">
        <v>30</v>
      </c>
      <c r="I256" s="73" t="s">
        <v>31</v>
      </c>
    </row>
  </sheetData>
  <autoFilter ref="B3:I256" xr:uid="{00000000-0009-0000-0000-000000000000}"/>
  <mergeCells count="1">
    <mergeCell ref="B2:I2"/>
  </mergeCells>
  <dataValidations count="1">
    <dataValidation type="list" allowBlank="1" showInputMessage="1" showErrorMessage="1" sqref="S3 I35 I76:I77 I220 I190:I191 I70:I74 I125:I128 I236 I59 I208:I209 I225 I254 I242 I31:I33 I145 I216 I251:I252 I8 I10 I14 I39:I41 I66 I81 I84:I85 I87 I97:I99 I115:I116 I107:I111 I152 I157 I172:I174 I196 I200 I218 I203 I54 I179 I162 I154:I155 I17 I19 I25:I27 I43 I52 I90 I169 I23 I48:I49 I93 I240 I6 I147 I205 I29 I223 I244:I246" xr:uid="{00000000-0002-0000-0000-000000000000}">
      <formula1>"-,4.1.,4.2.,4.3.,4.4.,4.6.,4.7.,4.8.,4.9.,4.10.,4.11.,4.12.,4.13.,4.14.,4.15.,4.16.,4.17.,4.18.,4.19.,4.20.,4.21.,"</formula1>
    </dataValidation>
  </dataValidations>
  <pageMargins left="0.7" right="0.7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O25"/>
  <sheetViews>
    <sheetView workbookViewId="0">
      <selection activeCell="N29" sqref="N29"/>
    </sheetView>
  </sheetViews>
  <sheetFormatPr defaultRowHeight="15" x14ac:dyDescent="0.25"/>
  <cols>
    <col min="1" max="1" width="6.7109375" bestFit="1" customWidth="1"/>
    <col min="2" max="2" width="31.140625" customWidth="1"/>
    <col min="3" max="3" width="11.5703125" bestFit="1" customWidth="1"/>
    <col min="4" max="13" width="7.7109375" customWidth="1"/>
    <col min="14" max="14" width="8.5703125" customWidth="1"/>
    <col min="15" max="15" width="7.7109375" customWidth="1"/>
  </cols>
  <sheetData>
    <row r="1" spans="1:15" ht="19.5" thickBot="1" x14ac:dyDescent="0.35">
      <c r="A1" s="1"/>
      <c r="B1" s="79" t="s">
        <v>81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</row>
    <row r="2" spans="1:15" ht="15" customHeight="1" x14ac:dyDescent="0.25">
      <c r="A2" s="86" t="s">
        <v>5</v>
      </c>
      <c r="B2" s="89" t="s">
        <v>6</v>
      </c>
      <c r="C2" s="92" t="s">
        <v>7</v>
      </c>
      <c r="D2" s="80" t="s">
        <v>64</v>
      </c>
      <c r="E2" s="81"/>
      <c r="F2" s="82"/>
      <c r="G2" s="80" t="s">
        <v>65</v>
      </c>
      <c r="H2" s="81"/>
      <c r="I2" s="82"/>
      <c r="J2" s="80" t="s">
        <v>66</v>
      </c>
      <c r="K2" s="81"/>
      <c r="L2" s="82"/>
      <c r="M2" s="80" t="s">
        <v>63</v>
      </c>
      <c r="N2" s="81"/>
      <c r="O2" s="82"/>
    </row>
    <row r="3" spans="1:15" ht="15.75" thickBot="1" x14ac:dyDescent="0.3">
      <c r="A3" s="87"/>
      <c r="B3" s="90"/>
      <c r="C3" s="93"/>
      <c r="D3" s="84"/>
      <c r="E3" s="84"/>
      <c r="F3" s="85"/>
      <c r="G3" s="84"/>
      <c r="H3" s="84"/>
      <c r="I3" s="85"/>
      <c r="J3" s="84"/>
      <c r="K3" s="84"/>
      <c r="L3" s="85"/>
      <c r="M3" s="83"/>
      <c r="N3" s="84"/>
      <c r="O3" s="85"/>
    </row>
    <row r="4" spans="1:15" ht="15.75" thickBot="1" x14ac:dyDescent="0.3">
      <c r="A4" s="88"/>
      <c r="B4" s="91"/>
      <c r="C4" s="94"/>
      <c r="D4" s="2" t="s">
        <v>8</v>
      </c>
      <c r="E4" s="3" t="s">
        <v>9</v>
      </c>
      <c r="F4" s="4" t="s">
        <v>10</v>
      </c>
      <c r="G4" s="5" t="s">
        <v>8</v>
      </c>
      <c r="H4" s="3" t="s">
        <v>9</v>
      </c>
      <c r="I4" s="6" t="s">
        <v>10</v>
      </c>
      <c r="J4" s="2" t="s">
        <v>8</v>
      </c>
      <c r="K4" s="3" t="s">
        <v>9</v>
      </c>
      <c r="L4" s="4" t="s">
        <v>10</v>
      </c>
      <c r="M4" s="2" t="s">
        <v>8</v>
      </c>
      <c r="N4" s="3" t="s">
        <v>9</v>
      </c>
      <c r="O4" s="4" t="s">
        <v>10</v>
      </c>
    </row>
    <row r="5" spans="1:15" x14ac:dyDescent="0.25">
      <c r="A5" s="7">
        <v>1</v>
      </c>
      <c r="B5" s="8" t="s">
        <v>11</v>
      </c>
      <c r="C5" s="9"/>
      <c r="D5" s="10">
        <f>COUNTIFS('[1]Форма 8.1'!B11:B91843,"Восточн*",'[1]Форма 8.1'!F11:F91843,"&gt;=1/1/2026",'[1]Форма 8.1'!F11:F91843,"&lt;1/2/2026")</f>
        <v>10</v>
      </c>
      <c r="E5" s="11">
        <f>SUMIFS('[1]Форма 8.1'!I11:I91843,'[1]Форма 8.1'!B11:B91843,"Восточн*",'[1]Форма 8.1'!F11:F91843,"&gt;=1/1/2026",'[1]Форма 8.1'!F11:F91843,"&lt;1/2/2026")</f>
        <v>23.319999999999997</v>
      </c>
      <c r="F5" s="12">
        <f>IFERROR(E5/D5,0)</f>
        <v>2.3319999999999999</v>
      </c>
      <c r="G5" s="10">
        <f>COUNTIFS('[1]Форма 8.1'!B11:B91843,"Восточн*",'[1]Форма 8.1'!F11:F91843,"&gt;=1/2/2026",'[1]Форма 8.1'!F11:F91843,"&lt;1/3/2026")</f>
        <v>11</v>
      </c>
      <c r="H5" s="11">
        <f>SUMIFS('[1]Форма 8.1'!I11:I91843,'[1]Форма 8.1'!B11:B91843,"Восточн*",'[1]Форма 8.1'!F11:F91843,"&gt;=1/2/2026",'[1]Форма 8.1'!F11:F91843,"&lt;1/3/2026")</f>
        <v>28.47</v>
      </c>
      <c r="I5" s="12">
        <f t="shared" ref="I5:I25" si="0">IFERROR(H5/G5,0)</f>
        <v>2.5881818181818179</v>
      </c>
      <c r="J5" s="10">
        <f>COUNTIFS('[1]Форма 8.1'!B11:B91843,"Восточн*",'[1]Форма 8.1'!F11:F91843,"&gt;=1/3/2026",'[1]Форма 8.1'!F11:F91843,"&lt;1/4/2026")</f>
        <v>8</v>
      </c>
      <c r="K5" s="11">
        <f>SUMIFS('[1]Форма 8.1'!I11:I91843,'[1]Форма 8.1'!B11:B91843,"Восточн*",'[1]Форма 8.1'!F11:F91843,"&gt;=1/3/2026",'[1]Форма 8.1'!F11:F91843,"&lt;1/4/2026")</f>
        <v>16.2</v>
      </c>
      <c r="L5" s="12">
        <f t="shared" ref="L5:L25" si="1">IFERROR(K5/J5,0)</f>
        <v>2.0249999999999999</v>
      </c>
      <c r="M5" s="10">
        <v>29</v>
      </c>
      <c r="N5" s="11">
        <v>67.989999999999995</v>
      </c>
      <c r="O5" s="12">
        <v>2.3444827586206896</v>
      </c>
    </row>
    <row r="6" spans="1:15" x14ac:dyDescent="0.25">
      <c r="A6" s="13"/>
      <c r="B6" s="14" t="s">
        <v>12</v>
      </c>
      <c r="C6" s="15" t="s">
        <v>13</v>
      </c>
      <c r="D6" s="16">
        <f>COUNTIFS('[1]Форма 8.1'!B11:B91843,"Восточн*",'[1]Форма 8.1'!F11:F91843,"&gt;=1/1/2026",'[1]Форма 8.1'!F11:F91843,"&lt;1/2/2026",'[1]Форма 8.1'!E11:E91843,"0,38")</f>
        <v>1</v>
      </c>
      <c r="E6" s="17">
        <f>SUMIFS('[1]Форма 8.1'!I11:I91843,'[1]Форма 8.1'!B11:B91843,"Восточн*",'[1]Форма 8.1'!F11:F91843,"&gt;=1/1/2026",'[1]Форма 8.1'!F11:F91843,"&lt;1/2/2026",'[1]Форма 8.1'!E11:E91843,"0,38")</f>
        <v>3</v>
      </c>
      <c r="F6" s="18">
        <f>IFERROR(E6/D6,0)</f>
        <v>3</v>
      </c>
      <c r="G6" s="16">
        <f>COUNTIFS('[1]Форма 8.1'!B11:B91843,"Восточн*",'[1]Форма 8.1'!F11:F91843,"&gt;=1/2/2026",'[1]Форма 8.1'!F11:F91843,"&lt;1/3/2026",'[1]Форма 8.1'!E11:E91843,"0,38")</f>
        <v>2</v>
      </c>
      <c r="H6" s="17">
        <f>SUMIFS('[1]Форма 8.1'!I11:I91843,'[1]Форма 8.1'!B11:B91843,"Восточн*",'[1]Форма 8.1'!F11:F91843,"&gt;=1/2/2026",'[1]Форма 8.1'!F11:F91843,"&lt;1/3/2026",'[1]Форма 8.1'!E11:E91843,"0,38")</f>
        <v>6.8599999999999994</v>
      </c>
      <c r="I6" s="18">
        <f t="shared" si="0"/>
        <v>3.4299999999999997</v>
      </c>
      <c r="J6" s="16">
        <f>COUNTIFS('[1]Форма 8.1'!B11:B91843,"Восточн*",'[1]Форма 8.1'!F11:F91843,"&gt;=1/3/2026",'[1]Форма 8.1'!F11:F91843,"&lt;1/4/2026",'[1]Форма 8.1'!E11:E91843,"0,38")</f>
        <v>1</v>
      </c>
      <c r="K6" s="17">
        <f>SUMIFS('[1]Форма 8.1'!I11:I91843,'[1]Форма 8.1'!B11:B91843,"Восточн*",'[1]Форма 8.1'!F11:F91843,"&gt;=1/3/2026",'[1]Форма 8.1'!F11:F91843,"&lt;1/4/2026",'[1]Форма 8.1'!E11:E91843,"0,38")</f>
        <v>0</v>
      </c>
      <c r="L6" s="18">
        <f t="shared" si="1"/>
        <v>0</v>
      </c>
      <c r="M6" s="16">
        <v>4</v>
      </c>
      <c r="N6" s="17">
        <v>9.86</v>
      </c>
      <c r="O6" s="18">
        <v>2.4649999999999999</v>
      </c>
    </row>
    <row r="7" spans="1:15" ht="15.75" thickBot="1" x14ac:dyDescent="0.3">
      <c r="A7" s="19"/>
      <c r="B7" s="20"/>
      <c r="C7" s="21" t="s">
        <v>14</v>
      </c>
      <c r="D7" s="22">
        <f>COUNTIFS('[1]Форма 8.1'!B11:B91843,"Восточн*",'[1]Форма 8.1'!F11:F91843,"&gt;=1/1/2026",'[1]Форма 8.1'!F11:F91843,"&lt;1/2/2026",'[1]Форма 8.1'!E11:E91843,"6 (6.3)")+COUNTIFS('[1]Форма 8.1'!B11:B91843,"Восточн*",'[1]Форма 8.1'!F11:F91843,"&gt;=1/1/2026",'[1]Форма 8.1'!F11:F91843,"&lt;1/2/2026",'[1]Форма 8.1'!E11:E91843,"10 (10.5)")+COUNTIFS('[1]Форма 8.1'!B11:B91843,"Восточн*",'[1]Форма 8.1'!F11:F91843,"&gt;=1/1/2026",'[1]Форма 8.1'!F11:F91843,"&lt;1/2/2026",'[1]Форма 8.1'!E11:E91843,"35")+COUNTIFS('[1]Форма 8.1'!B11:B91843,"Восточн*",'[1]Форма 8.1'!F11:F91843,"&gt;=1/1/2026",'[1]Форма 8.1'!F11:F91843,"&lt;1/2/2026",'[1]Форма 8.1'!E11:E91843,"110")</f>
        <v>9</v>
      </c>
      <c r="E7" s="23">
        <f>SUMIFS('[1]Форма 8.1'!I11:I91843,'[1]Форма 8.1'!B11:B91843,"Восточн*",'[1]Форма 8.1'!F11:F91843,"&gt;=1/1/2026",'[1]Форма 8.1'!F11:F91843,"&lt;1/2/2026",'[1]Форма 8.1'!E11:E91843,"6 (6.3)")+SUMIFS('[1]Форма 8.1'!I11:I91843,'[1]Форма 8.1'!B11:B91843,"Восточн*",'[1]Форма 8.1'!F11:F91843,"&gt;=1/1/2026",'[1]Форма 8.1'!F11:F91843,"&lt;1/2/2026",'[1]Форма 8.1'!E11:E91843,"10 (10.5)")+SUMIFS('[1]Форма 8.1'!I11:I91843,'[1]Форма 8.1'!B11:B91843,"Восточн*",'[1]Форма 8.1'!F11:F91843,"&gt;=1/1/2026",'[1]Форма 8.1'!F11:F91843,"&lt;1/2/2026",'[1]Форма 8.1'!E11:E91843,"35")+SUMIFS('[1]Форма 8.1'!I11:I91843,'[1]Форма 8.1'!B11:B91843,"Восточн*",'[1]Форма 8.1'!F11:F91843,"&gt;=1/1/2026",'[1]Форма 8.1'!F11:F91843,"&lt;1/2/2026",'[1]Форма 8.1'!E11:E91843,"110")</f>
        <v>20.32</v>
      </c>
      <c r="F7" s="24">
        <f t="shared" ref="F7:F25" si="2">IFERROR(E7/D7,0)</f>
        <v>2.2577777777777777</v>
      </c>
      <c r="G7" s="22">
        <f>COUNTIFS('[1]Форма 8.1'!B11:B91843,"Восточн*",'[1]Форма 8.1'!F11:F91843,"&gt;=1/2/2026",'[1]Форма 8.1'!F11:F91843,"&lt;1/3/2026",'[1]Форма 8.1'!E11:E91843,"6 (6.3)")+COUNTIFS('[1]Форма 8.1'!B11:B91843,"Восточн*",'[1]Форма 8.1'!F11:F91843,"&gt;=1/2/2026",'[1]Форма 8.1'!F11:F91843,"&lt;1/3/2026",'[1]Форма 8.1'!E11:E91843,"10 (10.5)")+COUNTIFS('[1]Форма 8.1'!B11:B91843,"Восточн*",'[1]Форма 8.1'!F11:F91843,"&gt;=1/2/2026",'[1]Форма 8.1'!F11:F91843,"&lt;1/3/2026",'[1]Форма 8.1'!E11:E91843,"35")+COUNTIFS('[1]Форма 8.1'!B11:B91843,"Восточн*",'[1]Форма 8.1'!F11:F91843,"&gt;=1/2/2026",'[1]Форма 8.1'!F11:F91843,"&lt;1/3/2026",'[1]Форма 8.1'!E11:E91843,"110")</f>
        <v>9</v>
      </c>
      <c r="H7" s="23">
        <f>SUMIFS('[1]Форма 8.1'!I11:I91843,'[1]Форма 8.1'!B11:B91843,"Восточн*",'[1]Форма 8.1'!F11:F91843,"&gt;=1/2/2026",'[1]Форма 8.1'!F11:F91843,"&lt;1/3/2026",'[1]Форма 8.1'!E11:E91843,"6 (6.3)")+SUMIFS('[1]Форма 8.1'!I11:I91843,'[1]Форма 8.1'!B11:B91843,"Восточн*",'[1]Форма 8.1'!F11:F91843,"&gt;=1/2/2026",'[1]Форма 8.1'!F11:F91843,"&lt;1/3/2026",'[1]Форма 8.1'!E11:E91843,"10 (10.5)")+SUMIFS('[1]Форма 8.1'!I11:I91843,'[1]Форма 8.1'!B11:B91843,"Восточн*",'[1]Форма 8.1'!F11:F91843,"&gt;=1/2/2026",'[1]Форма 8.1'!F11:F91843,"&lt;1/3/2026",'[1]Форма 8.1'!E11:E91843,"35")+SUMIFS('[1]Форма 8.1'!I11:I91843,'[1]Форма 8.1'!B11:B91843,"Восточн*",'[1]Форма 8.1'!F11:F91843,"&gt;=1/2/2026",'[1]Форма 8.1'!F11:F91843,"&lt;1/3/2026",'[1]Форма 8.1'!E11:E91843,"110")</f>
        <v>21.61</v>
      </c>
      <c r="I7" s="24">
        <f t="shared" si="0"/>
        <v>2.4011111111111112</v>
      </c>
      <c r="J7" s="22">
        <f>COUNTIFS('[1]Форма 8.1'!B11:B91843,"Восточн*",'[1]Форма 8.1'!F11:F91843,"&gt;=1/3/2026",'[1]Форма 8.1'!F11:F91843,"&lt;1/4/2026",'[1]Форма 8.1'!E11:E91843,"6 (6.3)")+COUNTIFS('[1]Форма 8.1'!B11:B91843,"Восточн*",'[1]Форма 8.1'!F11:F91843,"&gt;=1/3/2026",'[1]Форма 8.1'!F11:F91843,"&lt;1/4/2026",'[1]Форма 8.1'!E11:E91843,"10 (10.5)")+COUNTIFS('[1]Форма 8.1'!B11:B91843,"Восточн*",'[1]Форма 8.1'!F11:F91843,"&gt;=1/3/2026",'[1]Форма 8.1'!F11:F91843,"&lt;1/4/2026",'[1]Форма 8.1'!E11:E91843,"35")+COUNTIFS('[1]Форма 8.1'!B11:B91843,"Восточн*",'[1]Форма 8.1'!F11:F91843,"&gt;=1/3/2026",'[1]Форма 8.1'!F11:F91843,"&lt;1/4/2026",'[1]Форма 8.1'!E11:E91843,"110")</f>
        <v>7</v>
      </c>
      <c r="K7" s="23">
        <f>SUMIFS('[1]Форма 8.1'!I11:I91843,'[1]Форма 8.1'!B11:B91843,"Восточн*",'[1]Форма 8.1'!F11:F91843,"&gt;=1/3/2026",'[1]Форма 8.1'!F11:F91843,"&lt;1/4/2026",'[1]Форма 8.1'!E11:E91843,"6 (6.3)")+SUMIFS('[1]Форма 8.1'!I11:I91843,'[1]Форма 8.1'!B11:B91843,"Восточн*",'[1]Форма 8.1'!F11:F91843,"&gt;=1/3/2026",'[1]Форма 8.1'!F11:F91843,"&lt;1/4/2026",'[1]Форма 8.1'!E11:E91843,"10 (10.5)")+SUMIFS('[1]Форма 8.1'!I11:I91843,'[1]Форма 8.1'!B11:B91843,"Восточн*",'[1]Форма 8.1'!F11:F91843,"&gt;=1/3/2026",'[1]Форма 8.1'!F11:F91843,"&lt;1/4/2026",'[1]Форма 8.1'!E11:E91843,"35")+SUMIFS('[1]Форма 8.1'!I11:I91843,'[1]Форма 8.1'!B11:B91843,"Восточн*",'[1]Форма 8.1'!F11:F91843,"&gt;=1/3/2026",'[1]Форма 8.1'!F11:F91843,"&lt;1/4/2026",'[1]Форма 8.1'!E11:E91843,"110")</f>
        <v>16.2</v>
      </c>
      <c r="L7" s="24">
        <f t="shared" si="1"/>
        <v>2.3142857142857141</v>
      </c>
      <c r="M7" s="22">
        <v>25</v>
      </c>
      <c r="N7" s="23">
        <v>58.129999999999995</v>
      </c>
      <c r="O7" s="24">
        <v>2.3251999999999997</v>
      </c>
    </row>
    <row r="8" spans="1:15" x14ac:dyDescent="0.25">
      <c r="A8" s="25">
        <v>2</v>
      </c>
      <c r="B8" s="26" t="s">
        <v>15</v>
      </c>
      <c r="C8" s="27"/>
      <c r="D8" s="28">
        <f>COUNTIFS('[1]Форма 8.1'!B11:B91843,"Западн*",'[1]Форма 8.1'!F11:F91843,"&gt;=1/1/2026",'[1]Форма 8.1'!F11:F91843,"&lt;1/2/2026")</f>
        <v>9</v>
      </c>
      <c r="E8" s="29">
        <f>SUMIFS('[1]Форма 8.1'!I11:I91843,'[1]Форма 8.1'!B11:B91843,"Западн*",'[1]Форма 8.1'!F11:F91843,"&gt;=1/1/2026",'[1]Форма 8.1'!F11:F91843,"&lt;1/2/2026")</f>
        <v>34.919999999999995</v>
      </c>
      <c r="F8" s="30">
        <f t="shared" si="2"/>
        <v>3.8799999999999994</v>
      </c>
      <c r="G8" s="28">
        <f>COUNTIFS('[1]Форма 8.1'!B11:B91843,"Западн*",'[1]Форма 8.1'!F11:F91843,"&gt;=1/2/2026",'[1]Форма 8.1'!F11:F91843,"&lt;1/3/2026")</f>
        <v>8</v>
      </c>
      <c r="H8" s="29">
        <f>SUMIFS('[1]Форма 8.1'!I11:I91843,'[1]Форма 8.1'!B11:B91843,"Западн*",'[1]Форма 8.1'!F11:F91843,"&gt;=1/2/2026",'[1]Форма 8.1'!F11:F91843,"&lt;1/3/2026")</f>
        <v>15.219999999999999</v>
      </c>
      <c r="I8" s="30">
        <f t="shared" si="0"/>
        <v>1.9024999999999999</v>
      </c>
      <c r="J8" s="28">
        <f>COUNTIFS('[1]Форма 8.1'!B11:B91843,"Западн*",'[1]Форма 8.1'!F11:F91843,"&gt;=1/3/2026",'[1]Форма 8.1'!F11:F91843,"&lt;1/4/2026")</f>
        <v>16</v>
      </c>
      <c r="K8" s="29">
        <f>SUMIFS('[1]Форма 8.1'!I11:I91843,'[1]Форма 8.1'!B11:B91843,"Западн*",'[1]Форма 8.1'!F11:F91843,"&gt;=1/3/2026",'[1]Форма 8.1'!F11:F91843,"&lt;1/4/2026")</f>
        <v>37.150000000000006</v>
      </c>
      <c r="L8" s="30">
        <f t="shared" si="1"/>
        <v>2.3218750000000004</v>
      </c>
      <c r="M8" s="28">
        <v>33</v>
      </c>
      <c r="N8" s="29">
        <v>87.289999999999992</v>
      </c>
      <c r="O8" s="30">
        <v>2.645151515151515</v>
      </c>
    </row>
    <row r="9" spans="1:15" x14ac:dyDescent="0.25">
      <c r="A9" s="31"/>
      <c r="B9" s="32" t="s">
        <v>12</v>
      </c>
      <c r="C9" s="33" t="s">
        <v>13</v>
      </c>
      <c r="D9" s="34">
        <f>COUNTIFS('[1]Форма 8.1'!B11:B91843,"Западн*",'[1]Форма 8.1'!F11:F91843,"&gt;=1/1/2026",'[1]Форма 8.1'!F11:F91843,"&lt;1/2/2026",'[1]Форма 8.1'!E11:E91843,"0,38")</f>
        <v>0</v>
      </c>
      <c r="E9" s="35">
        <f>SUMIFS('[1]Форма 8.1'!I11:I91843,'[1]Форма 8.1'!B11:B91843,"Западн*",'[1]Форма 8.1'!F11:F91843,"&gt;=1/1/2026",'[1]Форма 8.1'!F11:F91843,"&lt;1/2/2026",'[1]Форма 8.1'!E11:E91843,"0,38")</f>
        <v>0</v>
      </c>
      <c r="F9" s="36">
        <f t="shared" si="2"/>
        <v>0</v>
      </c>
      <c r="G9" s="34">
        <f>COUNTIFS('[1]Форма 8.1'!B11:B91843,"Западн*",'[1]Форма 8.1'!F11:F91843,"&gt;=1/2/2026",'[1]Форма 8.1'!F11:F91843,"&lt;1/3/2026",'[1]Форма 8.1'!E11:E91843,"0,38")</f>
        <v>2</v>
      </c>
      <c r="H9" s="35">
        <f>SUMIFS('[1]Форма 8.1'!I11:I91843,'[1]Форма 8.1'!B11:B91843,"Западн*",'[1]Форма 8.1'!F11:F91843,"&gt;=1/2/2026",'[1]Форма 8.1'!F11:F91843,"&lt;1/3/2026",'[1]Форма 8.1'!E11:E91843,"0,38")</f>
        <v>1.9</v>
      </c>
      <c r="I9" s="36">
        <f t="shared" si="0"/>
        <v>0.95</v>
      </c>
      <c r="J9" s="34">
        <f>COUNTIFS('[1]Форма 8.1'!B11:B91843,"Западн*",'[1]Форма 8.1'!F11:F91843,"&gt;=1/3/2026",'[1]Форма 8.1'!F11:F91843,"&lt;1/4/2026",'[1]Форма 8.1'!E11:E91843,"0,38")</f>
        <v>1</v>
      </c>
      <c r="K9" s="35">
        <f>SUMIFS('[1]Форма 8.1'!I11:I91843,'[1]Форма 8.1'!B11:B91843,"Западн*",'[1]Форма 8.1'!F11:F91843,"&gt;=1/3/2026",'[1]Форма 8.1'!F11:F91843,"&lt;1/4/2026",'[1]Форма 8.1'!E11:E91843,"0,38")</f>
        <v>0.93</v>
      </c>
      <c r="L9" s="36">
        <f t="shared" si="1"/>
        <v>0.93</v>
      </c>
      <c r="M9" s="34">
        <v>3</v>
      </c>
      <c r="N9" s="35">
        <v>2.83</v>
      </c>
      <c r="O9" s="36">
        <v>0.94333333333333336</v>
      </c>
    </row>
    <row r="10" spans="1:15" ht="15.75" thickBot="1" x14ac:dyDescent="0.3">
      <c r="A10" s="37"/>
      <c r="B10" s="38"/>
      <c r="C10" s="39" t="s">
        <v>14</v>
      </c>
      <c r="D10" s="40">
        <f>COUNTIFS('[1]Форма 8.1'!B11:B91843,"Западн*",'[1]Форма 8.1'!F11:F91843,"&gt;=1/1/2026",'[1]Форма 8.1'!F11:F91843,"&lt;1/2/2026",'[1]Форма 8.1'!E11:E91843,"6 (6.3)")+COUNTIFS('[1]Форма 8.1'!B11:B91843,"Западн*",'[1]Форма 8.1'!F11:F91843,"&gt;=1/1/2026",'[1]Форма 8.1'!F11:F91843,"&lt;1/2/2026",'[1]Форма 8.1'!E11:E91843,"10 (10.5)")+COUNTIFS('[1]Форма 8.1'!B11:B91843,"Западн*",'[1]Форма 8.1'!F11:F91843,"&gt;=1/1/2026",'[1]Форма 8.1'!F11:F91843,"&lt;1/2/2026",'[1]Форма 8.1'!E11:E91843,"35")+COUNTIFS('[1]Форма 8.1'!B11:B91843,"Западн*",'[1]Форма 8.1'!F11:F91843,"&gt;=1/1/2026",'[1]Форма 8.1'!F11:F91843,"&lt;1/2/2026",'[1]Форма 8.1'!E11:E91843,"110")</f>
        <v>9</v>
      </c>
      <c r="E10" s="41">
        <f>SUMIFS('[1]Форма 8.1'!I11:I91843,'[1]Форма 8.1'!B11:B91843,"Западн*",'[1]Форма 8.1'!F11:F91843,"&gt;=1/1/2026",'[1]Форма 8.1'!F11:F91843,"&lt;1/2/2026",'[1]Форма 8.1'!E11:E91843,"6 (6.3)")+SUMIFS('[1]Форма 8.1'!I11:I91843,'[1]Форма 8.1'!B11:B91843,"Западн*",'[1]Форма 8.1'!F11:F91843,"&gt;=1/1/2026",'[1]Форма 8.1'!F11:F91843,"&lt;1/2/2026",'[1]Форма 8.1'!E11:E91843,"10 (10.5)")+SUMIFS('[1]Форма 8.1'!I11:I91843,'[1]Форма 8.1'!B11:B91843,"Западн*",'[1]Форма 8.1'!F11:F91843,"&gt;=1/1/2026",'[1]Форма 8.1'!F11:F91843,"&lt;1/2/2026",'[1]Форма 8.1'!E11:E91843,"35")+SUMIFS('[1]Форма 8.1'!I11:I91843,'[1]Форма 8.1'!B11:B91843,"Западн*",'[1]Форма 8.1'!F11:F91843,"&gt;=1/1/2026",'[1]Форма 8.1'!F11:F91843,"&lt;1/2/2026",'[1]Форма 8.1'!E11:E91843,"110")</f>
        <v>34.919999999999995</v>
      </c>
      <c r="F10" s="42">
        <f t="shared" si="2"/>
        <v>3.8799999999999994</v>
      </c>
      <c r="G10" s="40">
        <f>COUNTIFS('[1]Форма 8.1'!B11:B91843,"Западн*",'[1]Форма 8.1'!F11:F91843,"&gt;=1/2/2026",'[1]Форма 8.1'!F11:F91843,"&lt;1/3/2026",'[1]Форма 8.1'!E11:E91843,"6 (6.3)")+COUNTIFS('[1]Форма 8.1'!B11:B91843,"Западн*",'[1]Форма 8.1'!F11:F91843,"&gt;=1/2/2026",'[1]Форма 8.1'!F11:F91843,"&lt;1/3/2026",'[1]Форма 8.1'!E11:E91843,"10 (10.5)")+COUNTIFS('[1]Форма 8.1'!B11:B91843,"Западн*",'[1]Форма 8.1'!F11:F91843,"&gt;=1/2/2026",'[1]Форма 8.1'!F11:F91843,"&lt;1/3/2026",'[1]Форма 8.1'!E11:E91843,"35")+COUNTIFS('[1]Форма 8.1'!B11:B91843,"Западн*",'[1]Форма 8.1'!F11:F91843,"&gt;=1/2/2026",'[1]Форма 8.1'!F11:F91843,"&lt;1/3/2026",'[1]Форма 8.1'!E11:E91843,"110")</f>
        <v>6</v>
      </c>
      <c r="H10" s="41">
        <f>SUMIFS('[1]Форма 8.1'!I11:I91843,'[1]Форма 8.1'!B11:B91843,"Западн*",'[1]Форма 8.1'!F11:F91843,"&gt;=1/2/2026",'[1]Форма 8.1'!F11:F91843,"&lt;1/3/2026",'[1]Форма 8.1'!E11:E91843,"6 (6.3)")+SUMIFS('[1]Форма 8.1'!I11:I91843,'[1]Форма 8.1'!B11:B91843,"Западн*",'[1]Форма 8.1'!F11:F91843,"&gt;=1/2/2026",'[1]Форма 8.1'!F11:F91843,"&lt;1/3/2026",'[1]Форма 8.1'!E11:E91843,"10 (10.5)")+SUMIFS('[1]Форма 8.1'!I11:I91843,'[1]Форма 8.1'!B11:B91843,"Западн*",'[1]Форма 8.1'!F11:F91843,"&gt;=1/2/2026",'[1]Форма 8.1'!F11:F91843,"&lt;1/3/2026",'[1]Форма 8.1'!E11:E91843,"35")+SUMIFS('[1]Форма 8.1'!I11:I91843,'[1]Форма 8.1'!B11:B91843,"Западн*",'[1]Форма 8.1'!F11:F91843,"&gt;=1/2/2026",'[1]Форма 8.1'!F11:F91843,"&lt;1/3/2026",'[1]Форма 8.1'!E11:E91843,"110")</f>
        <v>13.32</v>
      </c>
      <c r="I10" s="42">
        <f t="shared" si="0"/>
        <v>2.2200000000000002</v>
      </c>
      <c r="J10" s="40">
        <f>COUNTIFS('[1]Форма 8.1'!B11:B91843,"Западн*",'[1]Форма 8.1'!F11:F91843,"&gt;=1/3/2026",'[1]Форма 8.1'!F11:F91843,"&lt;1/4/2026",'[1]Форма 8.1'!E11:E91843,"6 (6.3)")+COUNTIFS('[1]Форма 8.1'!B11:B91843,"Западн*",'[1]Форма 8.1'!F11:F91843,"&gt;=1/3/2026",'[1]Форма 8.1'!F11:F91843,"&lt;1/4/2026",'[1]Форма 8.1'!E11:E91843,"10 (10.5)")+COUNTIFS('[1]Форма 8.1'!B11:B91843,"Западн*",'[1]Форма 8.1'!F11:F91843,"&gt;=1/3/2026",'[1]Форма 8.1'!F11:F91843,"&lt;1/4/2026",'[1]Форма 8.1'!E11:E91843,"35")+COUNTIFS('[1]Форма 8.1'!B11:B91843,"Западн*",'[1]Форма 8.1'!F11:F91843,"&gt;=1/3/2026",'[1]Форма 8.1'!F11:F91843,"&lt;1/4/2026",'[1]Форма 8.1'!E11:E91843,"110")</f>
        <v>15</v>
      </c>
      <c r="K10" s="41">
        <f>SUMIFS('[1]Форма 8.1'!I11:I91843,'[1]Форма 8.1'!B11:B91843,"Западн*",'[1]Форма 8.1'!F11:F91843,"&gt;=1/3/2026",'[1]Форма 8.1'!F11:F91843,"&lt;1/4/2026",'[1]Форма 8.1'!E11:E91843,"6 (6.3)")+SUMIFS('[1]Форма 8.1'!I11:I91843,'[1]Форма 8.1'!B11:B91843,"Западн*",'[1]Форма 8.1'!F11:F91843,"&gt;=1/3/2026",'[1]Форма 8.1'!F11:F91843,"&lt;1/4/2026",'[1]Форма 8.1'!E11:E91843,"10 (10.5)")+SUMIFS('[1]Форма 8.1'!I11:I91843,'[1]Форма 8.1'!B11:B91843,"Западн*",'[1]Форма 8.1'!F11:F91843,"&gt;=1/3/2026",'[1]Форма 8.1'!F11:F91843,"&lt;1/4/2026",'[1]Форма 8.1'!E11:E91843,"35")+SUMIFS('[1]Форма 8.1'!I11:I91843,'[1]Форма 8.1'!B11:B91843,"Западн*",'[1]Форма 8.1'!F11:F91843,"&gt;=1/3/2026",'[1]Форма 8.1'!F11:F91843,"&lt;1/4/2026",'[1]Форма 8.1'!E11:E91843,"110")</f>
        <v>36.220000000000006</v>
      </c>
      <c r="L10" s="42">
        <f t="shared" si="1"/>
        <v>2.4146666666666672</v>
      </c>
      <c r="M10" s="40">
        <v>30</v>
      </c>
      <c r="N10" s="41">
        <v>84.460000000000008</v>
      </c>
      <c r="O10" s="42">
        <v>2.8153333333333337</v>
      </c>
    </row>
    <row r="11" spans="1:15" x14ac:dyDescent="0.25">
      <c r="A11" s="43">
        <v>3</v>
      </c>
      <c r="B11" s="44" t="s">
        <v>16</v>
      </c>
      <c r="C11" s="45"/>
      <c r="D11" s="10">
        <f>COUNTIFS('[1]Форма 8.1'!B11:B91843,"Пригородн*",'[1]Форма 8.1'!F11:F91843,"&gt;=1/1/2026",'[1]Форма 8.1'!F11:F91843,"&lt;1/2/2026")</f>
        <v>24</v>
      </c>
      <c r="E11" s="11">
        <f>SUMIFS('[1]Форма 8.1'!I11:I91843,'[1]Форма 8.1'!B11:B91843,"Пригородн*",'[1]Форма 8.1'!F11:F91843,"&gt;=1/1/2026",'[1]Форма 8.1'!F11:F91843,"&lt;1/2/2026")</f>
        <v>91.91</v>
      </c>
      <c r="F11" s="12">
        <f t="shared" si="2"/>
        <v>3.8295833333333333</v>
      </c>
      <c r="G11" s="10">
        <f>COUNTIFS('[1]Форма 8.1'!B11:B91843,"Пригородн*",'[1]Форма 8.1'!F11:F91843,"&gt;=1/2/2026",'[1]Форма 8.1'!F11:F91843,"&lt;1/3/2026")</f>
        <v>10</v>
      </c>
      <c r="H11" s="11">
        <f>SUMIFS('[1]Форма 8.1'!I11:I91843,'[1]Форма 8.1'!B11:B91843,"Пригородн*",'[1]Форма 8.1'!F11:F91843,"&gt;=1/2/2026",'[1]Форма 8.1'!F11:F91843,"&lt;1/3/2026")</f>
        <v>12.059999999999999</v>
      </c>
      <c r="I11" s="12">
        <f t="shared" si="0"/>
        <v>1.206</v>
      </c>
      <c r="J11" s="10">
        <f>COUNTIFS('[1]Форма 8.1'!B11:B91843,"Пригородн*",'[1]Форма 8.1'!F11:F91843,"&gt;=1/3/2026",'[1]Форма 8.1'!F11:F91843,"&lt;1/4/2026")</f>
        <v>16</v>
      </c>
      <c r="K11" s="11">
        <f>SUMIFS('[1]Форма 8.1'!I11:I91843,'[1]Форма 8.1'!B11:B91843,"Пригородн*",'[1]Форма 8.1'!F11:F91843,"&gt;=1/3/2026",'[1]Форма 8.1'!F11:F91843,"&lt;1/4/2026")</f>
        <v>44.800000000000004</v>
      </c>
      <c r="L11" s="12">
        <f t="shared" si="1"/>
        <v>2.8000000000000003</v>
      </c>
      <c r="M11" s="10">
        <v>50</v>
      </c>
      <c r="N11" s="11">
        <v>148.77000000000001</v>
      </c>
      <c r="O11" s="12">
        <v>2.9754</v>
      </c>
    </row>
    <row r="12" spans="1:15" x14ac:dyDescent="0.25">
      <c r="A12" s="13"/>
      <c r="B12" s="14" t="s">
        <v>12</v>
      </c>
      <c r="C12" s="15" t="s">
        <v>13</v>
      </c>
      <c r="D12" s="16">
        <f>COUNTIFS('[1]Форма 8.1'!B11:B91843,"Пригородн*",'[1]Форма 8.1'!F11:F91843,"&gt;=1/1/2026",'[1]Форма 8.1'!F11:F91843,"&lt;1/2/2026",'[1]Форма 8.1'!E11:E91843,"0,38")</f>
        <v>3</v>
      </c>
      <c r="E12" s="17">
        <f>SUMIFS('[1]Форма 8.1'!I11:I91843,'[1]Форма 8.1'!B11:B91843,"Пригородн*",'[1]Форма 8.1'!F11:F91843,"&gt;=1/1/2026",'[1]Форма 8.1'!F11:F91843,"&lt;1/2/2026",'[1]Форма 8.1'!E11:E91843,"0,38")</f>
        <v>7.75</v>
      </c>
      <c r="F12" s="18">
        <f t="shared" si="2"/>
        <v>2.5833333333333335</v>
      </c>
      <c r="G12" s="16">
        <f>COUNTIFS('[1]Форма 8.1'!B11:B91843,"Пригородн*",'[1]Форма 8.1'!F11:F91843,"&gt;=1/2/2026",'[1]Форма 8.1'!F11:F91843,"&lt;1/3/2026",'[1]Форма 8.1'!E11:E91843,"0,38")</f>
        <v>0</v>
      </c>
      <c r="H12" s="17">
        <f>SUMIFS('[1]Форма 8.1'!I11:I91843,'[1]Форма 8.1'!B11:B91843,"Пригородн*",'[1]Форма 8.1'!F11:F91843,"&gt;=1/2/2026",'[1]Форма 8.1'!F11:F91843,"&lt;1/3/2026",'[1]Форма 8.1'!E11:E91843,"0,38")</f>
        <v>0</v>
      </c>
      <c r="I12" s="18">
        <f t="shared" si="0"/>
        <v>0</v>
      </c>
      <c r="J12" s="16">
        <f>COUNTIFS('[1]Форма 8.1'!B11:B91843,"Пригородн*",'[1]Форма 8.1'!F11:F91843,"&gt;=1/3/2026",'[1]Форма 8.1'!F11:F91843,"&lt;1/4/2026",'[1]Форма 8.1'!E11:E91843,"0,38")</f>
        <v>2</v>
      </c>
      <c r="K12" s="17">
        <f>SUMIFS('[1]Форма 8.1'!I11:I91843,'[1]Форма 8.1'!B11:B91843,"Пригородн*",'[1]Форма 8.1'!F11:F91843,"&gt;=1/3/2026",'[1]Форма 8.1'!F11:F91843,"&lt;1/4/2026",'[1]Форма 8.1'!E11:E91843,"0,38")</f>
        <v>3.02</v>
      </c>
      <c r="L12" s="18">
        <f t="shared" si="1"/>
        <v>1.51</v>
      </c>
      <c r="M12" s="16">
        <v>5</v>
      </c>
      <c r="N12" s="17">
        <v>10.77</v>
      </c>
      <c r="O12" s="18">
        <v>2.1539999999999999</v>
      </c>
    </row>
    <row r="13" spans="1:15" ht="15.75" thickBot="1" x14ac:dyDescent="0.3">
      <c r="A13" s="46"/>
      <c r="B13" s="47"/>
      <c r="C13" s="48" t="s">
        <v>14</v>
      </c>
      <c r="D13" s="22">
        <f>COUNTIFS('[1]Форма 8.1'!B11:B91843,"Пригородн*",'[1]Форма 8.1'!F11:F91843,"&gt;=1/1/2026",'[1]Форма 8.1'!F11:F91843,"&lt;1/2/2026",'[1]Форма 8.1'!E11:E91843,"6 (6.3)")+COUNTIFS('[1]Форма 8.1'!B11:B91843,"Пригородн*",'[1]Форма 8.1'!F11:F91843,"&gt;=1/1/2026",'[1]Форма 8.1'!F11:F91843,"&lt;1/2/2026",'[1]Форма 8.1'!E11:E91843,"10 (10.5)")+COUNTIFS('[1]Форма 8.1'!B11:B91843,"Пригородн*",'[1]Форма 8.1'!F11:F91843,"&gt;=1/1/2026",'[1]Форма 8.1'!F11:F91843,"&lt;1/2/2026",'[1]Форма 8.1'!E11:E91843,"35")+COUNTIFS('[1]Форма 8.1'!B11:B91843,"Пригородн*",'[1]Форма 8.1'!F11:F91843,"&gt;=1/1/2026",'[1]Форма 8.1'!F11:F91843,"&lt;1/2/2026",'[1]Форма 8.1'!E11:E91843,"110")</f>
        <v>21</v>
      </c>
      <c r="E13" s="23">
        <f>SUMIFS('[1]Форма 8.1'!I11:I91843,'[1]Форма 8.1'!B11:B91843,"Пригородн*",'[1]Форма 8.1'!F11:F91843,"&gt;=1/1/2026",'[1]Форма 8.1'!F11:F91843,"&lt;1/2/2026",'[1]Форма 8.1'!E11:E91843,"6 (6.3)")+SUMIFS('[1]Форма 8.1'!I11:I91843,'[1]Форма 8.1'!B11:B91843,"Пригородн*",'[1]Форма 8.1'!F11:F91843,"&gt;=1/1/2026",'[1]Форма 8.1'!F11:F91843,"&lt;1/2/2026",'[1]Форма 8.1'!E11:E91843,"10 (10.5)")+SUMIFS('[1]Форма 8.1'!I11:I91843,'[1]Форма 8.1'!B11:B91843,"Пригородн*",'[1]Форма 8.1'!F11:F91843,"&gt;=1/1/2026",'[1]Форма 8.1'!F11:F91843,"&lt;1/2/2026",'[1]Форма 8.1'!E11:E91843,"35")+SUMIFS('[1]Форма 8.1'!I11:I91843,'[1]Форма 8.1'!B11:B91843,"Пригородн*",'[1]Форма 8.1'!F11:F91843,"&gt;=1/1/2026",'[1]Форма 8.1'!F11:F91843,"&lt;1/2/2026",'[1]Форма 8.1'!E11:E91843,"110")</f>
        <v>84.16</v>
      </c>
      <c r="F13" s="24">
        <f t="shared" si="2"/>
        <v>4.0076190476190474</v>
      </c>
      <c r="G13" s="22">
        <f>COUNTIFS('[1]Форма 8.1'!B11:B91843,"Пригородн*",'[1]Форма 8.1'!F11:F91843,"&gt;=1/2/2026",'[1]Форма 8.1'!F11:F91843,"&lt;1/3/2026",'[1]Форма 8.1'!E11:E91843,"6 (6.3)")+COUNTIFS('[1]Форма 8.1'!B11:B91843,"Пригородн*",'[1]Форма 8.1'!F11:F91843,"&gt;=1/2/2026",'[1]Форма 8.1'!F11:F91843,"&lt;1/3/2026",'[1]Форма 8.1'!E11:E91843,"10 (10.5)")+COUNTIFS('[1]Форма 8.1'!B11:B91843,"Пригородн*",'[1]Форма 8.1'!F11:F91843,"&gt;=1/2/2026",'[1]Форма 8.1'!F11:F91843,"&lt;1/3/2026",'[1]Форма 8.1'!E11:E91843,"35")+COUNTIFS('[1]Форма 8.1'!B11:B91843,"Пригородн*",'[1]Форма 8.1'!F11:F91843,"&gt;=1/2/2026",'[1]Форма 8.1'!F11:F91843,"&lt;1/3/2026",'[1]Форма 8.1'!E11:E91843,"110")</f>
        <v>10</v>
      </c>
      <c r="H13" s="23">
        <f>SUMIFS('[1]Форма 8.1'!I11:I91843,'[1]Форма 8.1'!B11:B91843,"Пригородн*",'[1]Форма 8.1'!F11:F91843,"&gt;=1/2/2026",'[1]Форма 8.1'!F11:F91843,"&lt;1/3/2026",'[1]Форма 8.1'!E11:E91843,"6 (6.3)")+SUMIFS('[1]Форма 8.1'!I11:I91843,'[1]Форма 8.1'!B11:B91843,"Пригородн*",'[1]Форма 8.1'!F11:F91843,"&gt;=1/2/2026",'[1]Форма 8.1'!F11:F91843,"&lt;1/3/2026",'[1]Форма 8.1'!E11:E91843,"10 (10.5)")+SUMIFS('[1]Форма 8.1'!I11:I91843,'[1]Форма 8.1'!B11:B91843,"Пригородн*",'[1]Форма 8.1'!F11:F91843,"&gt;=1/2/2026",'[1]Форма 8.1'!F11:F91843,"&lt;1/3/2026",'[1]Форма 8.1'!E11:E91843,"35")+SUMIFS('[1]Форма 8.1'!I11:I91843,'[1]Форма 8.1'!B11:B91843,"Пригородн*",'[1]Форма 8.1'!F11:F91843,"&gt;=1/2/2026",'[1]Форма 8.1'!F11:F91843,"&lt;1/3/2026",'[1]Форма 8.1'!E11:E91843,"110")</f>
        <v>12.059999999999999</v>
      </c>
      <c r="I13" s="24">
        <f t="shared" si="0"/>
        <v>1.206</v>
      </c>
      <c r="J13" s="22">
        <f>COUNTIFS('[1]Форма 8.1'!B11:B91843,"Пригородн*",'[1]Форма 8.1'!F11:F91843,"&gt;=1/3/2026",'[1]Форма 8.1'!F11:F91843,"&lt;1/4/2026",'[1]Форма 8.1'!E11:E91843,"6 (6.3)")+COUNTIFS('[1]Форма 8.1'!B11:B91843,"Пригородн*",'[1]Форма 8.1'!F11:F91843,"&gt;=1/3/2026",'[1]Форма 8.1'!F11:F91843,"&lt;1/4/2026",'[1]Форма 8.1'!E11:E91843,"10 (10.5)")+COUNTIFS('[1]Форма 8.1'!B11:B91843,"Пригородн*",'[1]Форма 8.1'!F11:F91843,"&gt;=1/3/2026",'[1]Форма 8.1'!F11:F91843,"&lt;1/4/2026",'[1]Форма 8.1'!E11:E91843,"35")+COUNTIFS('[1]Форма 8.1'!B11:B91843,"Пригородн*",'[1]Форма 8.1'!F11:F91843,"&gt;=1/3/2026",'[1]Форма 8.1'!F11:F91843,"&lt;1/4/2026",'[1]Форма 8.1'!E11:E91843,"110")</f>
        <v>14</v>
      </c>
      <c r="K13" s="23">
        <f>SUMIFS('[1]Форма 8.1'!I11:I91843,'[1]Форма 8.1'!B11:B91843,"Пригородн*",'[1]Форма 8.1'!F11:F91843,"&gt;=1/3/2026",'[1]Форма 8.1'!F11:F91843,"&lt;1/4/2026",'[1]Форма 8.1'!E11:E91843,"6 (6.3)")+SUMIFS('[1]Форма 8.1'!I11:I91843,'[1]Форма 8.1'!B11:B91843,"Пригородн*",'[1]Форма 8.1'!F11:F91843,"&gt;=1/3/2026",'[1]Форма 8.1'!F11:F91843,"&lt;1/4/2026",'[1]Форма 8.1'!E11:E91843,"10 (10.5)")+SUMIFS('[1]Форма 8.1'!I11:I91843,'[1]Форма 8.1'!B11:B91843,"Пригородн*",'[1]Форма 8.1'!F11:F91843,"&gt;=1/3/2026",'[1]Форма 8.1'!F11:F91843,"&lt;1/4/2026",'[1]Форма 8.1'!E11:E91843,"35")+SUMIFS('[1]Форма 8.1'!I11:I91843,'[1]Форма 8.1'!B11:B91843,"Пригородн*",'[1]Форма 8.1'!F11:F91843,"&gt;=1/3/2026",'[1]Форма 8.1'!F11:F91843,"&lt;1/4/2026",'[1]Форма 8.1'!E11:E91843,"110")</f>
        <v>41.78</v>
      </c>
      <c r="L13" s="24">
        <f t="shared" si="1"/>
        <v>2.9842857142857144</v>
      </c>
      <c r="M13" s="22">
        <v>45</v>
      </c>
      <c r="N13" s="23">
        <v>138</v>
      </c>
      <c r="O13" s="24">
        <v>3.0666666666666669</v>
      </c>
    </row>
    <row r="14" spans="1:15" x14ac:dyDescent="0.25">
      <c r="A14" s="25">
        <v>4</v>
      </c>
      <c r="B14" s="26" t="s">
        <v>17</v>
      </c>
      <c r="C14" s="27"/>
      <c r="D14" s="28">
        <f>COUNTIFS('[1]Форма 8.1'!B11:B91843,"Северн*",'[1]Форма 8.1'!F11:F91843,"&gt;=1/1/2026",'[1]Форма 8.1'!F11:F91843,"&lt;1/2/2026")</f>
        <v>15</v>
      </c>
      <c r="E14" s="29">
        <f>SUMIFS('[1]Форма 8.1'!I11:I91843,'[1]Форма 8.1'!B11:B91843,"Северн*",'[1]Форма 8.1'!F11:F91843,"&gt;=1/1/2026",'[1]Форма 8.1'!F11:F91843,"&lt;1/2/2026")</f>
        <v>88.27000000000001</v>
      </c>
      <c r="F14" s="30">
        <f t="shared" si="2"/>
        <v>5.8846666666666669</v>
      </c>
      <c r="G14" s="28">
        <f>COUNTIFS('[1]Форма 8.1'!B11:B91843,"Северн*",'[1]Форма 8.1'!F11:F91843,"&gt;=1/2/2026",'[1]Форма 8.1'!F11:F91843,"&lt;1/3/2026")</f>
        <v>24</v>
      </c>
      <c r="H14" s="29">
        <f>SUMIFS('[1]Форма 8.1'!I11:I91843,'[1]Форма 8.1'!B11:B91843,"Северн*",'[1]Форма 8.1'!F11:F91843,"&gt;=1/2/2026",'[1]Форма 8.1'!F11:F91843,"&lt;1/3/2026")</f>
        <v>111.41</v>
      </c>
      <c r="I14" s="30">
        <f t="shared" si="0"/>
        <v>4.6420833333333329</v>
      </c>
      <c r="J14" s="28">
        <f>COUNTIFS('[1]Форма 8.1'!B11:B91843,"Северн*",'[1]Форма 8.1'!F11:F91843,"&gt;=1/3/2026",'[1]Форма 8.1'!F11:F91843,"&lt;1/4/2026")</f>
        <v>14</v>
      </c>
      <c r="K14" s="29">
        <f>SUMIFS('[1]Форма 8.1'!I11:I91843,'[1]Форма 8.1'!B11:B91843,"Северн*",'[1]Форма 8.1'!F11:F91843,"&gt;=1/3/2026",'[1]Форма 8.1'!F11:F91843,"&lt;1/4/2026")</f>
        <v>78.84</v>
      </c>
      <c r="L14" s="30">
        <f t="shared" si="1"/>
        <v>5.6314285714285717</v>
      </c>
      <c r="M14" s="28">
        <v>53</v>
      </c>
      <c r="N14" s="29">
        <v>278.52</v>
      </c>
      <c r="O14" s="30">
        <v>5.2550943396226408</v>
      </c>
    </row>
    <row r="15" spans="1:15" x14ac:dyDescent="0.25">
      <c r="A15" s="31"/>
      <c r="B15" s="32" t="s">
        <v>12</v>
      </c>
      <c r="C15" s="33" t="s">
        <v>13</v>
      </c>
      <c r="D15" s="34">
        <f>COUNTIFS('[1]Форма 8.1'!B11:B91843,"Северн*",'[1]Форма 8.1'!F11:F91843,"&gt;=1/1/2026",'[1]Форма 8.1'!F11:F91843,"&lt;1/2/2026",'[1]Форма 8.1'!E11:E91843,"0,38")</f>
        <v>4</v>
      </c>
      <c r="E15" s="35">
        <f>SUMIFS('[1]Форма 8.1'!I11:I91843,'[1]Форма 8.1'!B11:B91843,"Северн*",'[1]Форма 8.1'!F11:F91843,"&gt;=1/1/2026",'[1]Форма 8.1'!F11:F91843,"&lt;1/2/2026",'[1]Форма 8.1'!E11:E91843,"0,38")</f>
        <v>2.67</v>
      </c>
      <c r="F15" s="36">
        <f t="shared" si="2"/>
        <v>0.66749999999999998</v>
      </c>
      <c r="G15" s="34">
        <f>COUNTIFS('[1]Форма 8.1'!B11:B91843,"Северн*",'[1]Форма 8.1'!F11:F91843,"&gt;=1/2/2026",'[1]Форма 8.1'!F11:F91843,"&lt;1/3/2026",'[1]Форма 8.1'!E11:E91843,"0,38")</f>
        <v>3</v>
      </c>
      <c r="H15" s="35">
        <f>SUMIFS('[1]Форма 8.1'!I11:I91843,'[1]Форма 8.1'!B11:B91843,"Северн*",'[1]Форма 8.1'!F11:F91843,"&gt;=1/2/2026",'[1]Форма 8.1'!F11:F91843,"&lt;1/3/2026",'[1]Форма 8.1'!E11:E91843,"0,38")</f>
        <v>2.4699999999999998</v>
      </c>
      <c r="I15" s="36">
        <f t="shared" si="0"/>
        <v>0.82333333333333325</v>
      </c>
      <c r="J15" s="34">
        <f>COUNTIFS('[1]Форма 8.1'!B11:B91843,"Северн*",'[1]Форма 8.1'!F11:F91843,"&gt;=1/3/2026",'[1]Форма 8.1'!F11:F91843,"&lt;1/4/2026",'[1]Форма 8.1'!E11:E91843,"0,38")</f>
        <v>6</v>
      </c>
      <c r="K15" s="35">
        <f>SUMIFS('[1]Форма 8.1'!I11:I91843,'[1]Форма 8.1'!B11:B91843,"Северн*",'[1]Форма 8.1'!F11:F91843,"&gt;=1/3/2026",'[1]Форма 8.1'!F11:F91843,"&lt;1/4/2026",'[1]Форма 8.1'!E11:E91843,"0,38")</f>
        <v>29.269999999999996</v>
      </c>
      <c r="L15" s="36">
        <f t="shared" si="1"/>
        <v>4.878333333333333</v>
      </c>
      <c r="M15" s="34">
        <v>13</v>
      </c>
      <c r="N15" s="35">
        <v>34.409999999999997</v>
      </c>
      <c r="O15" s="36">
        <v>2.6469230769230765</v>
      </c>
    </row>
    <row r="16" spans="1:15" ht="15.75" thickBot="1" x14ac:dyDescent="0.3">
      <c r="A16" s="37"/>
      <c r="B16" s="38"/>
      <c r="C16" s="39" t="s">
        <v>14</v>
      </c>
      <c r="D16" s="40">
        <f>COUNTIFS('[1]Форма 8.1'!B11:B91843,"Северн*",'[1]Форма 8.1'!F11:F91843,"&gt;=1/1/2026",'[1]Форма 8.1'!F11:F91843,"&lt;1/2/2026",'[1]Форма 8.1'!E11:E91843,"6 (6.3)")+COUNTIFS('[1]Форма 8.1'!B11:B91843,"Северн*",'[1]Форма 8.1'!F11:F91843,"&gt;=1/1/2026",'[1]Форма 8.1'!F11:F91843,"&lt;1/2/2026",'[1]Форма 8.1'!E11:E91843,"10 (10.5)")+COUNTIFS('[1]Форма 8.1'!B11:B91843,"Северн*",'[1]Форма 8.1'!F11:F91843,"&gt;=1/1/2026",'[1]Форма 8.1'!F11:F91843,"&lt;1/2/2026",'[1]Форма 8.1'!E11:E91843,"35")+COUNTIFS('[1]Форма 8.1'!B11:B91843,"Северн*",'[1]Форма 8.1'!F11:F91843,"&gt;=1/1/2026",'[1]Форма 8.1'!F11:F91843,"&lt;1/2/2026",'[1]Форма 8.1'!E11:E91843,"110")</f>
        <v>11</v>
      </c>
      <c r="E16" s="41">
        <f>SUMIFS('[1]Форма 8.1'!I11:I91843,'[1]Форма 8.1'!B11:B91843,"Северн*",'[1]Форма 8.1'!F11:F91843,"&gt;=1/1/2026",'[1]Форма 8.1'!F11:F91843,"&lt;1/2/2026",'[1]Форма 8.1'!E11:E91843,"6 (6.3)")+SUMIFS('[1]Форма 8.1'!I11:I91843,'[1]Форма 8.1'!B11:B91843,"Северн*",'[1]Форма 8.1'!F11:F91843,"&gt;=1/1/2026",'[1]Форма 8.1'!F11:F91843,"&lt;1/2/2026",'[1]Форма 8.1'!E11:E91843,"10 (10.5)")+SUMIFS('[1]Форма 8.1'!I11:I91843,'[1]Форма 8.1'!B11:B91843,"Северн*",'[1]Форма 8.1'!F11:F91843,"&gt;=1/1/2026",'[1]Форма 8.1'!F11:F91843,"&lt;1/2/2026",'[1]Форма 8.1'!E11:E91843,"35")+SUMIFS('[1]Форма 8.1'!I11:I91843,'[1]Форма 8.1'!B11:B91843,"Северн*",'[1]Форма 8.1'!F11:F91843,"&gt;=1/1/2026",'[1]Форма 8.1'!F11:F91843,"&lt;1/2/2026",'[1]Форма 8.1'!E11:E91843,"110")</f>
        <v>85.6</v>
      </c>
      <c r="F16" s="42">
        <f t="shared" si="2"/>
        <v>7.7818181818181813</v>
      </c>
      <c r="G16" s="40">
        <f>COUNTIFS('[1]Форма 8.1'!B11:B91843,"Северн*",'[1]Форма 8.1'!F11:F91843,"&gt;=1/2/2026",'[1]Форма 8.1'!F11:F91843,"&lt;1/3/2026",'[1]Форма 8.1'!E11:E91843,"6 (6.3)")+COUNTIFS('[1]Форма 8.1'!B11:B91843,"Северн*",'[1]Форма 8.1'!F11:F91843,"&gt;=1/2/2026",'[1]Форма 8.1'!F11:F91843,"&lt;1/3/2026",'[1]Форма 8.1'!E11:E91843,"10 (10.5)")+COUNTIFS('[1]Форма 8.1'!B11:B91843,"Северн*",'[1]Форма 8.1'!F11:F91843,"&gt;=1/2/2026",'[1]Форма 8.1'!F11:F91843,"&lt;1/3/2026",'[1]Форма 8.1'!E11:E91843,"35")+COUNTIFS('[1]Форма 8.1'!B11:B91843,"Северн*",'[1]Форма 8.1'!F11:F91843,"&gt;=1/2/2026",'[1]Форма 8.1'!F11:F91843,"&lt;1/3/2026",'[1]Форма 8.1'!E11:E91843,"110")</f>
        <v>21</v>
      </c>
      <c r="H16" s="41">
        <f>SUMIFS('[1]Форма 8.1'!I11:I91843,'[1]Форма 8.1'!B11:B91843,"Северн*",'[1]Форма 8.1'!F11:F91843,"&gt;=1/2/2026",'[1]Форма 8.1'!F11:F91843,"&lt;1/3/2026",'[1]Форма 8.1'!E11:E91843,"6 (6.3)")+SUMIFS('[1]Форма 8.1'!I11:I91843,'[1]Форма 8.1'!B11:B91843,"Северн*",'[1]Форма 8.1'!F11:F91843,"&gt;=1/2/2026",'[1]Форма 8.1'!F11:F91843,"&lt;1/3/2026",'[1]Форма 8.1'!E11:E91843,"10 (10.5)")+SUMIFS('[1]Форма 8.1'!I11:I91843,'[1]Форма 8.1'!B11:B91843,"Северн*",'[1]Форма 8.1'!F11:F91843,"&gt;=1/2/2026",'[1]Форма 8.1'!F11:F91843,"&lt;1/3/2026",'[1]Форма 8.1'!E11:E91843,"35")+SUMIFS('[1]Форма 8.1'!I11:I91843,'[1]Форма 8.1'!B11:B91843,"Северн*",'[1]Форма 8.1'!F11:F91843,"&gt;=1/2/2026",'[1]Форма 8.1'!F11:F91843,"&lt;1/3/2026",'[1]Форма 8.1'!E11:E91843,"110")</f>
        <v>108.94</v>
      </c>
      <c r="I16" s="42">
        <f t="shared" si="0"/>
        <v>5.1876190476190471</v>
      </c>
      <c r="J16" s="40">
        <f>COUNTIFS('[1]Форма 8.1'!B11:B91843,"Северн*",'[1]Форма 8.1'!F11:F91843,"&gt;=1/3/2026",'[1]Форма 8.1'!F11:F91843,"&lt;1/4/2026",'[1]Форма 8.1'!E11:E91843,"6 (6.3)")+COUNTIFS('[1]Форма 8.1'!B11:B91843,"Северн*",'[1]Форма 8.1'!F11:F91843,"&gt;=1/3/2026",'[1]Форма 8.1'!F11:F91843,"&lt;1/4/2026",'[1]Форма 8.1'!E11:E91843,"10 (10.5)")+COUNTIFS('[1]Форма 8.1'!B11:B91843,"Северн*",'[1]Форма 8.1'!F11:F91843,"&gt;=1/3/2026",'[1]Форма 8.1'!F11:F91843,"&lt;1/4/2026",'[1]Форма 8.1'!E11:E91843,"35")+COUNTIFS('[1]Форма 8.1'!B11:B91843,"Северн*",'[1]Форма 8.1'!F11:F91843,"&gt;=1/3/2026",'[1]Форма 8.1'!F11:F91843,"&lt;1/4/2026",'[1]Форма 8.1'!E11:E91843,"110")</f>
        <v>8</v>
      </c>
      <c r="K16" s="41">
        <f>SUMIFS('[1]Форма 8.1'!I11:I91843,'[1]Форма 8.1'!B11:B91843,"Северн*",'[1]Форма 8.1'!F11:F91843,"&gt;=1/3/2026",'[1]Форма 8.1'!F11:F91843,"&lt;1/4/2026",'[1]Форма 8.1'!E11:E91843,"6 (6.3)")+SUMIFS('[1]Форма 8.1'!I11:I91843,'[1]Форма 8.1'!B11:B91843,"Северн*",'[1]Форма 8.1'!F11:F91843,"&gt;=1/3/2026",'[1]Форма 8.1'!F11:F91843,"&lt;1/4/2026",'[1]Форма 8.1'!E11:E91843,"10 (10.5)")+SUMIFS('[1]Форма 8.1'!I11:I91843,'[1]Форма 8.1'!B11:B91843,"Северн*",'[1]Форма 8.1'!F11:F91843,"&gt;=1/3/2026",'[1]Форма 8.1'!F11:F91843,"&lt;1/4/2026",'[1]Форма 8.1'!E11:E91843,"35")+SUMIFS('[1]Форма 8.1'!I11:I91843,'[1]Форма 8.1'!B11:B91843,"Северн*",'[1]Форма 8.1'!F11:F91843,"&gt;=1/3/2026",'[1]Форма 8.1'!F11:F91843,"&lt;1/4/2026",'[1]Форма 8.1'!E11:E91843,"110")</f>
        <v>49.57</v>
      </c>
      <c r="L16" s="42">
        <f t="shared" si="1"/>
        <v>6.19625</v>
      </c>
      <c r="M16" s="40">
        <v>40</v>
      </c>
      <c r="N16" s="41">
        <v>244.10999999999999</v>
      </c>
      <c r="O16" s="42">
        <v>6.1027499999999995</v>
      </c>
    </row>
    <row r="17" spans="1:15" x14ac:dyDescent="0.25">
      <c r="A17" s="43">
        <v>5</v>
      </c>
      <c r="B17" s="44" t="s">
        <v>18</v>
      </c>
      <c r="C17" s="45"/>
      <c r="D17" s="10">
        <f>COUNTIFS('[1]Форма 8.1'!B11:B91843,"Центральн*",'[1]Форма 8.1'!F11:F91843,"&gt;=1/1/2026",'[1]Форма 8.1'!F11:F91843,"&lt;1/2/2026")</f>
        <v>37</v>
      </c>
      <c r="E17" s="11">
        <f>SUMIFS('[1]Форма 8.1'!I11:I91843,'[1]Форма 8.1'!B11:B91843,"Центральн*",'[1]Форма 8.1'!F11:F91843,"&gt;=1/1/2026",'[1]Форма 8.1'!F11:F91843,"&lt;1/2/2026")</f>
        <v>164.52000000000004</v>
      </c>
      <c r="F17" s="12">
        <f t="shared" si="2"/>
        <v>4.4464864864864877</v>
      </c>
      <c r="G17" s="10">
        <f>COUNTIFS('[1]Форма 8.1'!B11:B91843,"Центральн*",'[1]Форма 8.1'!F11:F91843,"&gt;=1/2/2026",'[1]Форма 8.1'!F11:F91843,"&lt;1/3/2026")</f>
        <v>10</v>
      </c>
      <c r="H17" s="11">
        <f>SUMIFS('[1]Форма 8.1'!I11:I91843,'[1]Форма 8.1'!B11:B91843,"Центральн*",'[1]Форма 8.1'!F11:F91843,"&gt;=1/2/2026",'[1]Форма 8.1'!F11:F91843,"&lt;1/3/2026")</f>
        <v>27.380000000000003</v>
      </c>
      <c r="I17" s="12">
        <f t="shared" si="0"/>
        <v>2.7380000000000004</v>
      </c>
      <c r="J17" s="10">
        <f>COUNTIFS('[1]Форма 8.1'!B11:B91843,"Центральн*",'[1]Форма 8.1'!F11:F91843,"&gt;=1/3/2026",'[1]Форма 8.1'!F11:F91843,"&lt;1/4/2026")</f>
        <v>10</v>
      </c>
      <c r="K17" s="11">
        <f>SUMIFS('[1]Форма 8.1'!I11:I91843,'[1]Форма 8.1'!B11:B91843,"Центральн*",'[1]Форма 8.1'!F11:F91843,"&gt;=1/3/2026",'[1]Форма 8.1'!F11:F91843,"&lt;1/4/2026")</f>
        <v>28.089999999999996</v>
      </c>
      <c r="L17" s="12">
        <f t="shared" si="1"/>
        <v>2.8089999999999997</v>
      </c>
      <c r="M17" s="10">
        <v>57</v>
      </c>
      <c r="N17" s="11">
        <v>219.99000000000004</v>
      </c>
      <c r="O17" s="12">
        <v>3.8594736842105268</v>
      </c>
    </row>
    <row r="18" spans="1:15" x14ac:dyDescent="0.25">
      <c r="A18" s="13"/>
      <c r="B18" s="14" t="s">
        <v>12</v>
      </c>
      <c r="C18" s="15" t="s">
        <v>13</v>
      </c>
      <c r="D18" s="16">
        <f>COUNTIFS('[1]Форма 8.1'!B11:B91843,"Центральн*",'[1]Форма 8.1'!F11:F91843,"&gt;=1/1/2026",'[1]Форма 8.1'!F11:F91843,"&lt;1/2/2026",'[1]Форма 8.1'!E11:E91843,"0,38")</f>
        <v>4</v>
      </c>
      <c r="E18" s="17">
        <f>SUMIFS('[1]Форма 8.1'!I11:I91843,'[1]Форма 8.1'!B11:B91843,"Центральн*",'[1]Форма 8.1'!F11:F91843,"&gt;=1/1/2026",'[1]Форма 8.1'!F11:F91843,"&lt;1/2/2026",'[1]Форма 8.1'!E11:E91843,"0,38")</f>
        <v>7.57</v>
      </c>
      <c r="F18" s="18">
        <f t="shared" si="2"/>
        <v>1.8925000000000001</v>
      </c>
      <c r="G18" s="16">
        <f>COUNTIFS('[1]Форма 8.1'!B11:B91843,"Центральн*",'[1]Форма 8.1'!F11:F91843,"&gt;=1/2/2026",'[1]Форма 8.1'!F11:F91843,"&lt;1/3/2026",'[1]Форма 8.1'!E11:E91843,"0,38")</f>
        <v>1</v>
      </c>
      <c r="H18" s="17">
        <f>SUMIFS('[1]Форма 8.1'!I11:I91843,'[1]Форма 8.1'!B11:B91843,"Центральн*",'[1]Форма 8.1'!F11:F91843,"&gt;=1/2/2026",'[1]Форма 8.1'!F11:F91843,"&lt;1/3/2026",'[1]Форма 8.1'!E11:E91843,"0,38")</f>
        <v>0.68</v>
      </c>
      <c r="I18" s="18">
        <f t="shared" si="0"/>
        <v>0.68</v>
      </c>
      <c r="J18" s="16">
        <f>COUNTIFS('[1]Форма 8.1'!B11:B91843,"Центральн*",'[1]Форма 8.1'!F11:F91843,"&gt;=1/3/2026",'[1]Форма 8.1'!F11:F91843,"&lt;1/4/2026",'[1]Форма 8.1'!E11:E91843,"0,38")</f>
        <v>2</v>
      </c>
      <c r="K18" s="17">
        <f>SUMIFS('[1]Форма 8.1'!I11:I91843,'[1]Форма 8.1'!B11:B91843,"Центральн*",'[1]Форма 8.1'!F11:F91843,"&gt;=1/3/2026",'[1]Форма 8.1'!F11:F91843,"&lt;1/4/2026",'[1]Форма 8.1'!E11:E91843,"0,38")</f>
        <v>4.66</v>
      </c>
      <c r="L18" s="18">
        <f t="shared" si="1"/>
        <v>2.33</v>
      </c>
      <c r="M18" s="16">
        <v>7</v>
      </c>
      <c r="N18" s="17">
        <v>12.91</v>
      </c>
      <c r="O18" s="18">
        <v>1.8442857142857143</v>
      </c>
    </row>
    <row r="19" spans="1:15" ht="15.75" thickBot="1" x14ac:dyDescent="0.3">
      <c r="A19" s="46"/>
      <c r="B19" s="47"/>
      <c r="C19" s="48" t="s">
        <v>14</v>
      </c>
      <c r="D19" s="22">
        <f>COUNTIFS('[1]Форма 8.1'!B11:B91843,"Центральн*",'[1]Форма 8.1'!F11:F91843,"&gt;=1/1/2026",'[1]Форма 8.1'!F11:F91843,"&lt;1/2/2026",'[1]Форма 8.1'!E11:E91843,"6 (6.3)")+COUNTIFS('[1]Форма 8.1'!B11:B91843,"Центральн*",'[1]Форма 8.1'!F11:F91843,"&gt;=1/1/2026",'[1]Форма 8.1'!F11:F91843,"&lt;1/2/2026",'[1]Форма 8.1'!E11:E91843,"10 (10.5)")+COUNTIFS('[1]Форма 8.1'!B11:B91843,"Центральн*",'[1]Форма 8.1'!F11:F91843,"&gt;=1/1/2026",'[1]Форма 8.1'!F11:F91843,"&lt;1/2/2026",'[1]Форма 8.1'!E11:E91843,"35")+COUNTIFS('[1]Форма 8.1'!B11:B91843,"Центральн*",'[1]Форма 8.1'!F11:F91843,"&gt;=1/1/2026",'[1]Форма 8.1'!F11:F91843,"&lt;1/2/2026",'[1]Форма 8.1'!E11:E91843,"110")</f>
        <v>33</v>
      </c>
      <c r="E19" s="23">
        <f>SUMIFS('[1]Форма 8.1'!I11:I91843,'[1]Форма 8.1'!B11:B91843,"Центральн*",'[1]Форма 8.1'!F11:F91843,"&gt;=1/1/2026",'[1]Форма 8.1'!F11:F91843,"&lt;1/2/2026",'[1]Форма 8.1'!E11:E91843,"6 (6.3)")+SUMIFS('[1]Форма 8.1'!I11:I91843,'[1]Форма 8.1'!B11:B91843,"Центральн*",'[1]Форма 8.1'!F11:F91843,"&gt;=1/1/2026",'[1]Форма 8.1'!F11:F91843,"&lt;1/2/2026",'[1]Форма 8.1'!E11:E91843,"10 (10.5)")+SUMIFS('[1]Форма 8.1'!I11:I91843,'[1]Форма 8.1'!B11:B91843,"Центральн*",'[1]Форма 8.1'!F11:F91843,"&gt;=1/1/2026",'[1]Форма 8.1'!F11:F91843,"&lt;1/2/2026",'[1]Форма 8.1'!E11:E91843,"35")+SUMIFS('[1]Форма 8.1'!I11:I91843,'[1]Форма 8.1'!B11:B91843,"Центральн*",'[1]Форма 8.1'!F11:F91843,"&gt;=1/1/2026",'[1]Форма 8.1'!F11:F91843,"&lt;1/2/2026",'[1]Форма 8.1'!E11:E91843,"110")</f>
        <v>156.95000000000005</v>
      </c>
      <c r="F19" s="24">
        <f t="shared" si="2"/>
        <v>4.7560606060606077</v>
      </c>
      <c r="G19" s="22">
        <f>COUNTIFS('[1]Форма 8.1'!B11:B91843,"Центральн*",'[1]Форма 8.1'!F11:F91843,"&gt;=1/2/2026",'[1]Форма 8.1'!F11:F91843,"&lt;1/3/2026",'[1]Форма 8.1'!E11:E91843,"6 (6.3)")+COUNTIFS('[1]Форма 8.1'!B11:B91843,"Центральн*",'[1]Форма 8.1'!F11:F91843,"&gt;=1/2/2026",'[1]Форма 8.1'!F11:F91843,"&lt;1/3/2026",'[1]Форма 8.1'!E11:E91843,"10 (10.5)")+COUNTIFS('[1]Форма 8.1'!B11:B91843,"Центральн*",'[1]Форма 8.1'!F11:F91843,"&gt;=1/2/2026",'[1]Форма 8.1'!F11:F91843,"&lt;1/3/2026",'[1]Форма 8.1'!E11:E91843,"35")+COUNTIFS('[1]Форма 8.1'!B11:B91843,"Центральн*",'[1]Форма 8.1'!F11:F91843,"&gt;=1/2/2026",'[1]Форма 8.1'!F11:F91843,"&lt;1/3/2026",'[1]Форма 8.1'!E11:E91843,"110")</f>
        <v>9</v>
      </c>
      <c r="H19" s="23">
        <f>SUMIFS('[1]Форма 8.1'!I11:I91843,'[1]Форма 8.1'!B11:B91843,"Центральн*",'[1]Форма 8.1'!F11:F91843,"&gt;=1/2/2026",'[1]Форма 8.1'!F11:F91843,"&lt;1/3/2026",'[1]Форма 8.1'!E11:E91843,"6 (6.3)")+SUMIFS('[1]Форма 8.1'!I11:I91843,'[1]Форма 8.1'!B11:B91843,"Центральн*",'[1]Форма 8.1'!F11:F91843,"&gt;=1/2/2026",'[1]Форма 8.1'!F11:F91843,"&lt;1/3/2026",'[1]Форма 8.1'!E11:E91843,"10 (10.5)")+SUMIFS('[1]Форма 8.1'!I11:I91843,'[1]Форма 8.1'!B11:B91843,"Центральн*",'[1]Форма 8.1'!F11:F91843,"&gt;=1/2/2026",'[1]Форма 8.1'!F11:F91843,"&lt;1/3/2026",'[1]Форма 8.1'!E11:E91843,"35")+SUMIFS('[1]Форма 8.1'!I11:I91843,'[1]Форма 8.1'!B11:B91843,"Центральн*",'[1]Форма 8.1'!F11:F91843,"&gt;=1/2/2026",'[1]Форма 8.1'!F11:F91843,"&lt;1/3/2026",'[1]Форма 8.1'!E11:E91843,"110")</f>
        <v>26.7</v>
      </c>
      <c r="I19" s="24">
        <f t="shared" si="0"/>
        <v>2.9666666666666668</v>
      </c>
      <c r="J19" s="22">
        <f>COUNTIFS('[1]Форма 8.1'!B11:B91843,"Центральн*",'[1]Форма 8.1'!F11:F91843,"&gt;=1/3/2026",'[1]Форма 8.1'!F11:F91843,"&lt;1/4/2026",'[1]Форма 8.1'!E11:E91843,"6 (6.3)")+COUNTIFS('[1]Форма 8.1'!B11:B91843,"Центральн*",'[1]Форма 8.1'!F11:F91843,"&gt;=1/3/2026",'[1]Форма 8.1'!F11:F91843,"&lt;1/4/2026",'[1]Форма 8.1'!E11:E91843,"10 (10.5)")+COUNTIFS('[1]Форма 8.1'!B11:B91843,"Центральн*",'[1]Форма 8.1'!F11:F91843,"&gt;=1/3/2026",'[1]Форма 8.1'!F11:F91843,"&lt;1/4/2026",'[1]Форма 8.1'!E11:E91843,"35")+COUNTIFS('[1]Форма 8.1'!B11:B91843,"Центральн*",'[1]Форма 8.1'!F11:F91843,"&gt;=1/3/2026",'[1]Форма 8.1'!F11:F91843,"&lt;1/4/2026",'[1]Форма 8.1'!E11:E91843,"110")</f>
        <v>8</v>
      </c>
      <c r="K19" s="23">
        <f>SUMIFS('[1]Форма 8.1'!I11:I91843,'[1]Форма 8.1'!B11:B91843,"Центральн*",'[1]Форма 8.1'!F11:F91843,"&gt;=1/3/2026",'[1]Форма 8.1'!F11:F91843,"&lt;1/4/2026",'[1]Форма 8.1'!E11:E91843,"6 (6.3)")+SUMIFS('[1]Форма 8.1'!I11:I91843,'[1]Форма 8.1'!B11:B91843,"Центральн*",'[1]Форма 8.1'!F11:F91843,"&gt;=1/3/2026",'[1]Форма 8.1'!F11:F91843,"&lt;1/4/2026",'[1]Форма 8.1'!E11:E91843,"10 (10.5)")+SUMIFS('[1]Форма 8.1'!I11:I91843,'[1]Форма 8.1'!B11:B91843,"Центральн*",'[1]Форма 8.1'!F11:F91843,"&gt;=1/3/2026",'[1]Форма 8.1'!F11:F91843,"&lt;1/4/2026",'[1]Форма 8.1'!E11:E91843,"35")+SUMIFS('[1]Форма 8.1'!I11:I91843,'[1]Форма 8.1'!B11:B91843,"Центральн*",'[1]Форма 8.1'!F11:F91843,"&gt;=1/3/2026",'[1]Форма 8.1'!F11:F91843,"&lt;1/4/2026",'[1]Форма 8.1'!E11:E91843,"110")</f>
        <v>23.43</v>
      </c>
      <c r="L19" s="24">
        <f t="shared" si="1"/>
        <v>2.92875</v>
      </c>
      <c r="M19" s="22">
        <v>50</v>
      </c>
      <c r="N19" s="23">
        <v>207.08000000000004</v>
      </c>
      <c r="O19" s="24">
        <v>4.1416000000000004</v>
      </c>
    </row>
    <row r="20" spans="1:15" x14ac:dyDescent="0.25">
      <c r="A20" s="25">
        <v>6</v>
      </c>
      <c r="B20" s="26" t="s">
        <v>19</v>
      </c>
      <c r="C20" s="27"/>
      <c r="D20" s="28">
        <f>COUNTIFS('[1]Форма 8.1'!B11:B91843,"Южн*",'[1]Форма 8.1'!F11:F91843,"&gt;=1/1/2026",'[1]Форма 8.1'!F11:F91843,"&lt;1/2/2026")</f>
        <v>12</v>
      </c>
      <c r="E20" s="29">
        <f>SUMIFS('[1]Форма 8.1'!I11:I91843,'[1]Форма 8.1'!B11:B91843,"Южн*",'[1]Форма 8.1'!F11:F91843,"&gt;=1/1/2026",'[1]Форма 8.1'!F11:F91843,"&lt;1/2/2026")</f>
        <v>26.08</v>
      </c>
      <c r="F20" s="30">
        <f t="shared" si="2"/>
        <v>2.1733333333333333</v>
      </c>
      <c r="G20" s="28">
        <f>COUNTIFS('[1]Форма 8.1'!B11:B91843,"Южн*",'[1]Форма 8.1'!F11:F91843,"&gt;=1/2/2026",'[1]Форма 8.1'!F11:F91843,"&lt;1/3/2026")</f>
        <v>6</v>
      </c>
      <c r="H20" s="29">
        <f>SUMIFS('[1]Форма 8.1'!I11:I91843,'[1]Форма 8.1'!B11:B91843,"Южн*",'[1]Форма 8.1'!F11:F91843,"&gt;=1/2/2026",'[1]Форма 8.1'!F11:F91843,"&lt;1/3/2026")</f>
        <v>14.33</v>
      </c>
      <c r="I20" s="30">
        <f t="shared" si="0"/>
        <v>2.3883333333333332</v>
      </c>
      <c r="J20" s="28">
        <f>COUNTIFS('[1]Форма 8.1'!B11:B91843,"Южн*",'[1]Форма 8.1'!F11:F91843,"&gt;=1/3/2026",'[1]Форма 8.1'!F11:F91843,"&lt;1/4/2026")</f>
        <v>13</v>
      </c>
      <c r="K20" s="29">
        <f>SUMIFS('[1]Форма 8.1'!I11:I91843,'[1]Форма 8.1'!B11:B91843,"Южн*",'[1]Форма 8.1'!F11:F91843,"&gt;=1/3/2026",'[1]Форма 8.1'!F11:F91843,"&lt;1/4/2026")</f>
        <v>36.019999999999996</v>
      </c>
      <c r="L20" s="30">
        <f t="shared" si="1"/>
        <v>2.7707692307692304</v>
      </c>
      <c r="M20" s="28">
        <v>31</v>
      </c>
      <c r="N20" s="29">
        <v>76.429999999999993</v>
      </c>
      <c r="O20" s="30">
        <v>2.4654838709677418</v>
      </c>
    </row>
    <row r="21" spans="1:15" x14ac:dyDescent="0.25">
      <c r="A21" s="31"/>
      <c r="B21" s="32" t="s">
        <v>12</v>
      </c>
      <c r="C21" s="33" t="s">
        <v>13</v>
      </c>
      <c r="D21" s="34">
        <f>COUNTIFS('[1]Форма 8.1'!B11:B91843,"Южн*",'[1]Форма 8.1'!F11:F91843,"&gt;=1/1/2026",'[1]Форма 8.1'!F11:F91843,"&lt;1/2/2026",'[1]Форма 8.1'!E11:E91843,"0,38")</f>
        <v>0</v>
      </c>
      <c r="E21" s="35">
        <f>SUMIFS('[1]Форма 8.1'!I11:I91843,'[1]Форма 8.1'!B11:B91843,"Южн*",'[1]Форма 8.1'!F11:F91843,"&gt;=1/1/2026",'[1]Форма 8.1'!F11:F91843,"&lt;1/2/2026",'[1]Форма 8.1'!E11:E91843,"0,38")</f>
        <v>0</v>
      </c>
      <c r="F21" s="36">
        <f t="shared" si="2"/>
        <v>0</v>
      </c>
      <c r="G21" s="34">
        <f>COUNTIFS('[1]Форма 8.1'!B11:B91843,"Южн*",'[1]Форма 8.1'!F11:F91843,"&gt;=1/2/2026",'[1]Форма 8.1'!F11:F91843,"&lt;1/3/2026",'[1]Форма 8.1'!E11:E91843,"0,38")</f>
        <v>0</v>
      </c>
      <c r="H21" s="35">
        <f>SUMIFS('[1]Форма 8.1'!I11:I91843,'[1]Форма 8.1'!B11:B91843,"Южн*",'[1]Форма 8.1'!F11:F91843,"&gt;=1/2/2026",'[1]Форма 8.1'!F11:F91843,"&lt;1/3/2026",'[1]Форма 8.1'!E11:E91843,"0,38")</f>
        <v>0</v>
      </c>
      <c r="I21" s="36">
        <f t="shared" si="0"/>
        <v>0</v>
      </c>
      <c r="J21" s="34">
        <f>COUNTIFS('[1]Форма 8.1'!B11:B91843,"Южн*",'[1]Форма 8.1'!F11:F91843,"&gt;=1/3/2026",'[1]Форма 8.1'!F11:F91843,"&lt;1/4/2026",'[1]Форма 8.1'!E11:E91843,"0,38")</f>
        <v>4</v>
      </c>
      <c r="K21" s="35">
        <f>SUMIFS('[1]Форма 8.1'!I11:I91843,'[1]Форма 8.1'!B11:B91843,"Южн*",'[1]Форма 8.1'!F11:F91843,"&gt;=1/3/2026",'[1]Форма 8.1'!F11:F91843,"&lt;1/4/2026",'[1]Форма 8.1'!E11:E91843,"0,38")</f>
        <v>10.220000000000001</v>
      </c>
      <c r="L21" s="36">
        <f t="shared" si="1"/>
        <v>2.5550000000000002</v>
      </c>
      <c r="M21" s="34">
        <v>4</v>
      </c>
      <c r="N21" s="35">
        <v>10.220000000000001</v>
      </c>
      <c r="O21" s="36">
        <v>2.5550000000000002</v>
      </c>
    </row>
    <row r="22" spans="1:15" ht="15.75" thickBot="1" x14ac:dyDescent="0.3">
      <c r="A22" s="37"/>
      <c r="B22" s="38"/>
      <c r="C22" s="39" t="s">
        <v>14</v>
      </c>
      <c r="D22" s="40">
        <f>COUNTIFS('[1]Форма 8.1'!B11:B91843,"Южн*",'[1]Форма 8.1'!F11:F91843,"&gt;=1/1/2026",'[1]Форма 8.1'!F11:F91843,"&lt;1/2/2026",'[1]Форма 8.1'!E11:E91843,"6 (6.3)")+COUNTIFS('[1]Форма 8.1'!B11:B91843,"Южн*",'[1]Форма 8.1'!F11:F91843,"&gt;=1/1/2026",'[1]Форма 8.1'!F11:F91843,"&lt;1/2/2026",'[1]Форма 8.1'!E11:E91843,"10 (10.5)")+COUNTIFS('[1]Форма 8.1'!B11:B91843,"Южн*",'[1]Форма 8.1'!F11:F91843,"&gt;=1/1/2026",'[1]Форма 8.1'!F11:F91843,"&lt;1/2/2026",'[1]Форма 8.1'!E11:E91843,"35")+COUNTIFS('[1]Форма 8.1'!B11:B91843,"Южн*",'[1]Форма 8.1'!F11:F91843,"&gt;=1/1/2026",'[1]Форма 8.1'!F11:F91843,"&lt;1/2/2026",'[1]Форма 8.1'!E11:E91843,"110")</f>
        <v>12</v>
      </c>
      <c r="E22" s="41">
        <f>SUMIFS('[1]Форма 8.1'!I11:I91843,'[1]Форма 8.1'!B11:B91843,"Южн*",'[1]Форма 8.1'!F11:F91843,"&gt;=1/1/2026",'[1]Форма 8.1'!F11:F91843,"&lt;1/2/2026",'[1]Форма 8.1'!E11:E91843,"6 (6.3)")+SUMIFS('[1]Форма 8.1'!I11:I91843,'[1]Форма 8.1'!B11:B91843,"Южн*",'[1]Форма 8.1'!F11:F91843,"&gt;=1/1/2026",'[1]Форма 8.1'!F11:F91843,"&lt;1/2/2026",'[1]Форма 8.1'!E11:E91843,"10 (10.5)")+SUMIFS('[1]Форма 8.1'!I11:I91843,'[1]Форма 8.1'!B11:B91843,"Южн*",'[1]Форма 8.1'!F11:F91843,"&gt;=1/1/2026",'[1]Форма 8.1'!F11:F91843,"&lt;1/2/2026",'[1]Форма 8.1'!E11:E91843,"35")+SUMIFS('[1]Форма 8.1'!I11:I91843,'[1]Форма 8.1'!B11:B91843,"Южн*",'[1]Форма 8.1'!F11:F91843,"&gt;=1/1/2026",'[1]Форма 8.1'!F11:F91843,"&lt;1/2/2026",'[1]Форма 8.1'!E11:E91843,"110")</f>
        <v>26.08</v>
      </c>
      <c r="F22" s="42">
        <f t="shared" si="2"/>
        <v>2.1733333333333333</v>
      </c>
      <c r="G22" s="40">
        <f>COUNTIFS('[1]Форма 8.1'!B11:B91843,"Южн*",'[1]Форма 8.1'!F11:F91843,"&gt;=1/2/2026",'[1]Форма 8.1'!F11:F91843,"&lt;1/3/2026",'[1]Форма 8.1'!E11:E91843,"6 (6.3)")+COUNTIFS('[1]Форма 8.1'!B11:B91843,"Южн*",'[1]Форма 8.1'!F11:F91843,"&gt;=1/2/2026",'[1]Форма 8.1'!F11:F91843,"&lt;1/3/2026",'[1]Форма 8.1'!E11:E91843,"10 (10.5)")+COUNTIFS('[1]Форма 8.1'!B11:B91843,"Южн*",'[1]Форма 8.1'!F11:F91843,"&gt;=1/2/2026",'[1]Форма 8.1'!F11:F91843,"&lt;1/3/2026",'[1]Форма 8.1'!E11:E91843,"35")+COUNTIFS('[1]Форма 8.1'!B11:B91843,"Южн*",'[1]Форма 8.1'!F11:F91843,"&gt;=1/2/2026",'[1]Форма 8.1'!F11:F91843,"&lt;1/3/2026",'[1]Форма 8.1'!E11:E91843,"110")</f>
        <v>6</v>
      </c>
      <c r="H22" s="41">
        <f>SUMIFS('[1]Форма 8.1'!I11:I91843,'[1]Форма 8.1'!B11:B91843,"Южн*",'[1]Форма 8.1'!F11:F91843,"&gt;=1/2/2026",'[1]Форма 8.1'!F11:F91843,"&lt;1/3/2026",'[1]Форма 8.1'!E11:E91843,"6 (6.3)")+SUMIFS('[1]Форма 8.1'!I11:I91843,'[1]Форма 8.1'!B11:B91843,"Южн*",'[1]Форма 8.1'!F11:F91843,"&gt;=1/2/2026",'[1]Форма 8.1'!F11:F91843,"&lt;1/3/2026",'[1]Форма 8.1'!E11:E91843,"10 (10.5)")+SUMIFS('[1]Форма 8.1'!I11:I91843,'[1]Форма 8.1'!B11:B91843,"Южн*",'[1]Форма 8.1'!F11:F91843,"&gt;=1/2/2026",'[1]Форма 8.1'!F11:F91843,"&lt;1/3/2026",'[1]Форма 8.1'!E11:E91843,"35")+SUMIFS('[1]Форма 8.1'!I11:I91843,'[1]Форма 8.1'!B11:B91843,"Южн*",'[1]Форма 8.1'!F11:F91843,"&gt;=1/2/2026",'[1]Форма 8.1'!F11:F91843,"&lt;1/3/2026",'[1]Форма 8.1'!E11:E91843,"110")</f>
        <v>14.33</v>
      </c>
      <c r="I22" s="42">
        <f t="shared" si="0"/>
        <v>2.3883333333333332</v>
      </c>
      <c r="J22" s="40">
        <f>COUNTIFS('[1]Форма 8.1'!B11:B91843,"Южн*",'[1]Форма 8.1'!F11:F91843,"&gt;=1/3/2026",'[1]Форма 8.1'!F11:F91843,"&lt;1/4/2026",'[1]Форма 8.1'!E11:E91843,"6 (6.3)")+COUNTIFS('[1]Форма 8.1'!B11:B91843,"Южн*",'[1]Форма 8.1'!F11:F91843,"&gt;=1/3/2026",'[1]Форма 8.1'!F11:F91843,"&lt;1/4/2026",'[1]Форма 8.1'!E11:E91843,"10 (10.5)")+COUNTIFS('[1]Форма 8.1'!B11:B91843,"Южн*",'[1]Форма 8.1'!F11:F91843,"&gt;=1/3/2026",'[1]Форма 8.1'!F11:F91843,"&lt;1/4/2026",'[1]Форма 8.1'!E11:E91843,"35")+COUNTIFS('[1]Форма 8.1'!B11:B91843,"Южн*",'[1]Форма 8.1'!F11:F91843,"&gt;=1/3/2026",'[1]Форма 8.1'!F11:F91843,"&lt;1/4/2026",'[1]Форма 8.1'!E11:E91843,"110")</f>
        <v>9</v>
      </c>
      <c r="K22" s="41">
        <f>SUMIFS('[1]Форма 8.1'!I11:I91843,'[1]Форма 8.1'!B11:B91843,"Южн*",'[1]Форма 8.1'!F11:F91843,"&gt;=1/3/2026",'[1]Форма 8.1'!F11:F91843,"&lt;1/4/2026",'[1]Форма 8.1'!E11:E91843,"6 (6.3)")+SUMIFS('[1]Форма 8.1'!I11:I91843,'[1]Форма 8.1'!B11:B91843,"Южн*",'[1]Форма 8.1'!F11:F91843,"&gt;=1/3/2026",'[1]Форма 8.1'!F11:F91843,"&lt;1/4/2026",'[1]Форма 8.1'!E11:E91843,"10 (10.5)")+SUMIFS('[1]Форма 8.1'!I11:I91843,'[1]Форма 8.1'!B11:B91843,"Южн*",'[1]Форма 8.1'!F11:F91843,"&gt;=1/3/2026",'[1]Форма 8.1'!F11:F91843,"&lt;1/4/2026",'[1]Форма 8.1'!E11:E91843,"35")+SUMIFS('[1]Форма 8.1'!I11:I91843,'[1]Форма 8.1'!B11:B91843,"Южн*",'[1]Форма 8.1'!F11:F91843,"&gt;=1/3/2026",'[1]Форма 8.1'!F11:F91843,"&lt;1/4/2026",'[1]Форма 8.1'!E11:E91843,"110")</f>
        <v>25.8</v>
      </c>
      <c r="L22" s="42">
        <f t="shared" si="1"/>
        <v>2.8666666666666667</v>
      </c>
      <c r="M22" s="40">
        <v>27</v>
      </c>
      <c r="N22" s="41">
        <v>66.209999999999994</v>
      </c>
      <c r="O22" s="42">
        <v>2.4522222222222219</v>
      </c>
    </row>
    <row r="23" spans="1:15" x14ac:dyDescent="0.25">
      <c r="A23" s="49"/>
      <c r="B23" s="50" t="s">
        <v>20</v>
      </c>
      <c r="C23" s="51"/>
      <c r="D23" s="52">
        <f t="shared" ref="D23:E25" si="3">D5+D8+D11+D14+D17+D20</f>
        <v>107</v>
      </c>
      <c r="E23" s="53">
        <f>E5+E8+E11+E14+E17+E20</f>
        <v>429.02000000000004</v>
      </c>
      <c r="F23" s="54">
        <f t="shared" si="2"/>
        <v>4.0095327102803742</v>
      </c>
      <c r="G23" s="52">
        <f t="shared" ref="G23:H25" si="4">G5+G8+G11+G14+G17+G20</f>
        <v>69</v>
      </c>
      <c r="H23" s="53">
        <f>H5+H8+H11+H14+H17+H20</f>
        <v>208.87</v>
      </c>
      <c r="I23" s="54">
        <f t="shared" si="0"/>
        <v>3.0271014492753623</v>
      </c>
      <c r="J23" s="52">
        <f t="shared" ref="J23:K25" si="5">J5+J8+J11+J14+J17+J20</f>
        <v>77</v>
      </c>
      <c r="K23" s="53">
        <f>K5+K8+K11+K14+K17+K20</f>
        <v>241.10000000000002</v>
      </c>
      <c r="L23" s="54">
        <f t="shared" si="1"/>
        <v>3.1311688311688313</v>
      </c>
      <c r="M23" s="52">
        <v>253</v>
      </c>
      <c r="N23" s="53">
        <v>878.9899999999999</v>
      </c>
      <c r="O23" s="54">
        <v>3.4742687747035568</v>
      </c>
    </row>
    <row r="24" spans="1:15" x14ac:dyDescent="0.25">
      <c r="A24" s="55"/>
      <c r="B24" s="56" t="s">
        <v>12</v>
      </c>
      <c r="C24" s="57" t="s">
        <v>13</v>
      </c>
      <c r="D24" s="58">
        <f t="shared" si="3"/>
        <v>12</v>
      </c>
      <c r="E24" s="59">
        <f t="shared" si="3"/>
        <v>20.990000000000002</v>
      </c>
      <c r="F24" s="60">
        <f t="shared" si="2"/>
        <v>1.7491666666666668</v>
      </c>
      <c r="G24" s="58">
        <f t="shared" si="4"/>
        <v>8</v>
      </c>
      <c r="H24" s="59">
        <f t="shared" si="4"/>
        <v>11.91</v>
      </c>
      <c r="I24" s="60">
        <f t="shared" si="0"/>
        <v>1.48875</v>
      </c>
      <c r="J24" s="58">
        <f t="shared" si="5"/>
        <v>16</v>
      </c>
      <c r="K24" s="59">
        <f t="shared" si="5"/>
        <v>48.099999999999994</v>
      </c>
      <c r="L24" s="60">
        <f t="shared" si="1"/>
        <v>3.0062499999999996</v>
      </c>
      <c r="M24" s="58">
        <v>36</v>
      </c>
      <c r="N24" s="59">
        <v>81</v>
      </c>
      <c r="O24" s="60">
        <v>2.25</v>
      </c>
    </row>
    <row r="25" spans="1:15" ht="15.75" thickBot="1" x14ac:dyDescent="0.3">
      <c r="A25" s="61"/>
      <c r="B25" s="62"/>
      <c r="C25" s="63" t="s">
        <v>14</v>
      </c>
      <c r="D25" s="64">
        <f t="shared" si="3"/>
        <v>95</v>
      </c>
      <c r="E25" s="65">
        <f t="shared" si="3"/>
        <v>408.03000000000003</v>
      </c>
      <c r="F25" s="66">
        <f t="shared" si="2"/>
        <v>4.2950526315789475</v>
      </c>
      <c r="G25" s="64">
        <f t="shared" si="4"/>
        <v>61</v>
      </c>
      <c r="H25" s="65">
        <f t="shared" si="4"/>
        <v>196.96</v>
      </c>
      <c r="I25" s="66">
        <f t="shared" si="0"/>
        <v>3.2288524590163936</v>
      </c>
      <c r="J25" s="64">
        <f t="shared" si="5"/>
        <v>61</v>
      </c>
      <c r="K25" s="65">
        <f t="shared" si="5"/>
        <v>193.00000000000003</v>
      </c>
      <c r="L25" s="66">
        <f t="shared" si="1"/>
        <v>3.1639344262295088</v>
      </c>
      <c r="M25" s="64">
        <v>217</v>
      </c>
      <c r="N25" s="65">
        <v>797.99000000000012</v>
      </c>
      <c r="O25" s="66">
        <v>3.6773732718894014</v>
      </c>
    </row>
  </sheetData>
  <mergeCells count="8">
    <mergeCell ref="B1:O1"/>
    <mergeCell ref="M2:O3"/>
    <mergeCell ref="A2:A4"/>
    <mergeCell ref="B2:B4"/>
    <mergeCell ref="C2:C4"/>
    <mergeCell ref="D2:F3"/>
    <mergeCell ref="G2:I3"/>
    <mergeCell ref="J2:L3"/>
  </mergeCells>
  <pageMargins left="0.7" right="0.7" top="0.75" bottom="0.75" header="0.3" footer="0.3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1:O25"/>
  <sheetViews>
    <sheetView workbookViewId="0">
      <selection activeCell="Q28" sqref="Q28"/>
    </sheetView>
  </sheetViews>
  <sheetFormatPr defaultRowHeight="15" x14ac:dyDescent="0.25"/>
  <cols>
    <col min="1" max="1" width="6.7109375" customWidth="1"/>
    <col min="2" max="2" width="31.140625" customWidth="1"/>
    <col min="3" max="3" width="11.5703125" customWidth="1"/>
    <col min="4" max="13" width="7.7109375" customWidth="1"/>
    <col min="14" max="14" width="9" customWidth="1"/>
    <col min="15" max="15" width="7.7109375" customWidth="1"/>
  </cols>
  <sheetData>
    <row r="1" spans="1:15" ht="19.5" thickBot="1" x14ac:dyDescent="0.35">
      <c r="A1" s="79" t="s">
        <v>80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</row>
    <row r="2" spans="1:15" ht="15" customHeight="1" x14ac:dyDescent="0.25">
      <c r="A2" s="86" t="s">
        <v>5</v>
      </c>
      <c r="B2" s="89" t="s">
        <v>6</v>
      </c>
      <c r="C2" s="92" t="s">
        <v>7</v>
      </c>
      <c r="D2" s="80" t="s">
        <v>64</v>
      </c>
      <c r="E2" s="81"/>
      <c r="F2" s="82"/>
      <c r="G2" s="80" t="s">
        <v>65</v>
      </c>
      <c r="H2" s="81"/>
      <c r="I2" s="82"/>
      <c r="J2" s="80" t="s">
        <v>66</v>
      </c>
      <c r="K2" s="81"/>
      <c r="L2" s="82"/>
      <c r="M2" s="80" t="s">
        <v>63</v>
      </c>
      <c r="N2" s="81"/>
      <c r="O2" s="82"/>
    </row>
    <row r="3" spans="1:15" ht="15.75" thickBot="1" x14ac:dyDescent="0.3">
      <c r="A3" s="87"/>
      <c r="B3" s="90"/>
      <c r="C3" s="93"/>
      <c r="D3" s="84"/>
      <c r="E3" s="84"/>
      <c r="F3" s="85"/>
      <c r="G3" s="84"/>
      <c r="H3" s="84"/>
      <c r="I3" s="85"/>
      <c r="J3" s="84"/>
      <c r="K3" s="84"/>
      <c r="L3" s="85"/>
      <c r="M3" s="83"/>
      <c r="N3" s="84"/>
      <c r="O3" s="85"/>
    </row>
    <row r="4" spans="1:15" ht="15.75" thickBot="1" x14ac:dyDescent="0.3">
      <c r="A4" s="88"/>
      <c r="B4" s="91"/>
      <c r="C4" s="94"/>
      <c r="D4" s="2" t="s">
        <v>8</v>
      </c>
      <c r="E4" s="3" t="s">
        <v>9</v>
      </c>
      <c r="F4" s="4" t="s">
        <v>10</v>
      </c>
      <c r="G4" s="5" t="s">
        <v>8</v>
      </c>
      <c r="H4" s="3" t="s">
        <v>9</v>
      </c>
      <c r="I4" s="6" t="s">
        <v>10</v>
      </c>
      <c r="J4" s="2" t="s">
        <v>8</v>
      </c>
      <c r="K4" s="3" t="s">
        <v>9</v>
      </c>
      <c r="L4" s="4" t="s">
        <v>10</v>
      </c>
      <c r="M4" s="2" t="s">
        <v>8</v>
      </c>
      <c r="N4" s="3" t="s">
        <v>9</v>
      </c>
      <c r="O4" s="4" t="s">
        <v>10</v>
      </c>
    </row>
    <row r="5" spans="1:15" x14ac:dyDescent="0.25">
      <c r="A5" s="7">
        <v>1</v>
      </c>
      <c r="B5" s="8" t="s">
        <v>11</v>
      </c>
      <c r="C5" s="9"/>
      <c r="D5" s="10">
        <v>7</v>
      </c>
      <c r="E5" s="11">
        <v>14.38</v>
      </c>
      <c r="F5" s="12">
        <v>2.0542857142857143</v>
      </c>
      <c r="G5" s="10">
        <v>10</v>
      </c>
      <c r="H5" s="11">
        <v>27.340000000000003</v>
      </c>
      <c r="I5" s="12">
        <v>2.7340000000000004</v>
      </c>
      <c r="J5" s="10">
        <v>5</v>
      </c>
      <c r="K5" s="11">
        <v>14.3</v>
      </c>
      <c r="L5" s="12">
        <v>2.8600000000000003</v>
      </c>
      <c r="M5" s="10">
        <v>22</v>
      </c>
      <c r="N5" s="11">
        <v>56.02000000000001</v>
      </c>
      <c r="O5" s="12">
        <v>2.5463636363636368</v>
      </c>
    </row>
    <row r="6" spans="1:15" x14ac:dyDescent="0.25">
      <c r="A6" s="13"/>
      <c r="B6" s="14" t="s">
        <v>12</v>
      </c>
      <c r="C6" s="15" t="s">
        <v>13</v>
      </c>
      <c r="D6" s="16">
        <v>1</v>
      </c>
      <c r="E6" s="17">
        <v>3</v>
      </c>
      <c r="F6" s="18">
        <v>3</v>
      </c>
      <c r="G6" s="16">
        <v>2</v>
      </c>
      <c r="H6" s="17">
        <v>6.8599999999999994</v>
      </c>
      <c r="I6" s="18">
        <v>3.4299999999999997</v>
      </c>
      <c r="J6" s="16">
        <v>0</v>
      </c>
      <c r="K6" s="17">
        <v>0</v>
      </c>
      <c r="L6" s="18">
        <v>0</v>
      </c>
      <c r="M6" s="16">
        <v>3</v>
      </c>
      <c r="N6" s="17">
        <v>9.86</v>
      </c>
      <c r="O6" s="18">
        <v>3.2866666666666666</v>
      </c>
    </row>
    <row r="7" spans="1:15" ht="15.75" thickBot="1" x14ac:dyDescent="0.3">
      <c r="A7" s="19"/>
      <c r="B7" s="20"/>
      <c r="C7" s="21" t="s">
        <v>14</v>
      </c>
      <c r="D7" s="22">
        <v>6</v>
      </c>
      <c r="E7" s="23">
        <v>11.379999999999999</v>
      </c>
      <c r="F7" s="24">
        <v>1.8966666666666665</v>
      </c>
      <c r="G7" s="22">
        <v>8</v>
      </c>
      <c r="H7" s="23">
        <v>20.48</v>
      </c>
      <c r="I7" s="24">
        <v>2.56</v>
      </c>
      <c r="J7" s="22">
        <v>5</v>
      </c>
      <c r="K7" s="23">
        <v>14.299999999999999</v>
      </c>
      <c r="L7" s="24">
        <v>2.86</v>
      </c>
      <c r="M7" s="22">
        <v>19</v>
      </c>
      <c r="N7" s="23">
        <v>46.16</v>
      </c>
      <c r="O7" s="24">
        <v>2.4294736842105262</v>
      </c>
    </row>
    <row r="8" spans="1:15" x14ac:dyDescent="0.25">
      <c r="A8" s="25">
        <v>2</v>
      </c>
      <c r="B8" s="26" t="s">
        <v>15</v>
      </c>
      <c r="C8" s="27"/>
      <c r="D8" s="28">
        <v>6</v>
      </c>
      <c r="E8" s="29">
        <v>28.32</v>
      </c>
      <c r="F8" s="30">
        <v>4.72</v>
      </c>
      <c r="G8" s="28">
        <v>7</v>
      </c>
      <c r="H8" s="29">
        <v>13.5</v>
      </c>
      <c r="I8" s="30">
        <v>1.9285714285714286</v>
      </c>
      <c r="J8" s="28">
        <v>8</v>
      </c>
      <c r="K8" s="29">
        <v>15.000000000000002</v>
      </c>
      <c r="L8" s="30">
        <v>1.8750000000000002</v>
      </c>
      <c r="M8" s="28">
        <v>21</v>
      </c>
      <c r="N8" s="29">
        <v>56.82</v>
      </c>
      <c r="O8" s="30">
        <v>2.7057142857142855</v>
      </c>
    </row>
    <row r="9" spans="1:15" x14ac:dyDescent="0.25">
      <c r="A9" s="31"/>
      <c r="B9" s="32" t="s">
        <v>12</v>
      </c>
      <c r="C9" s="33" t="s">
        <v>13</v>
      </c>
      <c r="D9" s="34">
        <v>0</v>
      </c>
      <c r="E9" s="35">
        <v>0</v>
      </c>
      <c r="F9" s="36">
        <v>0</v>
      </c>
      <c r="G9" s="34">
        <v>2</v>
      </c>
      <c r="H9" s="35">
        <v>1.9</v>
      </c>
      <c r="I9" s="36">
        <v>0.95</v>
      </c>
      <c r="J9" s="34">
        <v>0</v>
      </c>
      <c r="K9" s="35">
        <v>0</v>
      </c>
      <c r="L9" s="36">
        <v>0</v>
      </c>
      <c r="M9" s="34">
        <v>2</v>
      </c>
      <c r="N9" s="35">
        <v>1.9</v>
      </c>
      <c r="O9" s="36">
        <v>0.95</v>
      </c>
    </row>
    <row r="10" spans="1:15" ht="15.75" thickBot="1" x14ac:dyDescent="0.3">
      <c r="A10" s="37"/>
      <c r="B10" s="38"/>
      <c r="C10" s="39" t="s">
        <v>14</v>
      </c>
      <c r="D10" s="40">
        <v>6</v>
      </c>
      <c r="E10" s="41">
        <v>28.32</v>
      </c>
      <c r="F10" s="42">
        <v>4.72</v>
      </c>
      <c r="G10" s="40">
        <v>5</v>
      </c>
      <c r="H10" s="41">
        <v>11.600000000000001</v>
      </c>
      <c r="I10" s="42">
        <v>2.3200000000000003</v>
      </c>
      <c r="J10" s="40">
        <v>8</v>
      </c>
      <c r="K10" s="41">
        <v>15</v>
      </c>
      <c r="L10" s="42">
        <v>1.875</v>
      </c>
      <c r="M10" s="40">
        <v>19</v>
      </c>
      <c r="N10" s="41">
        <v>54.92</v>
      </c>
      <c r="O10" s="42">
        <v>2.8905263157894736</v>
      </c>
    </row>
    <row r="11" spans="1:15" x14ac:dyDescent="0.25">
      <c r="A11" s="43">
        <v>3</v>
      </c>
      <c r="B11" s="44" t="s">
        <v>16</v>
      </c>
      <c r="C11" s="45"/>
      <c r="D11" s="10">
        <v>8</v>
      </c>
      <c r="E11" s="11">
        <v>54.09</v>
      </c>
      <c r="F11" s="12">
        <v>6.7612500000000004</v>
      </c>
      <c r="G11" s="10">
        <v>4</v>
      </c>
      <c r="H11" s="11">
        <v>3.2</v>
      </c>
      <c r="I11" s="12">
        <v>0.8</v>
      </c>
      <c r="J11" s="10">
        <v>10</v>
      </c>
      <c r="K11" s="11">
        <v>35.17</v>
      </c>
      <c r="L11" s="12">
        <v>3.5170000000000003</v>
      </c>
      <c r="M11" s="10">
        <v>22</v>
      </c>
      <c r="N11" s="11">
        <v>92.460000000000008</v>
      </c>
      <c r="O11" s="12">
        <v>4.2027272727272731</v>
      </c>
    </row>
    <row r="12" spans="1:15" x14ac:dyDescent="0.25">
      <c r="A12" s="13"/>
      <c r="B12" s="14" t="s">
        <v>12</v>
      </c>
      <c r="C12" s="15" t="s">
        <v>13</v>
      </c>
      <c r="D12" s="16">
        <v>0</v>
      </c>
      <c r="E12" s="17">
        <v>0</v>
      </c>
      <c r="F12" s="18">
        <v>0</v>
      </c>
      <c r="G12" s="16">
        <v>0</v>
      </c>
      <c r="H12" s="17">
        <v>0</v>
      </c>
      <c r="I12" s="18">
        <v>0</v>
      </c>
      <c r="J12" s="16">
        <v>1</v>
      </c>
      <c r="K12" s="17">
        <v>7.0000000000000007E-2</v>
      </c>
      <c r="L12" s="18">
        <v>7.0000000000000007E-2</v>
      </c>
      <c r="M12" s="16">
        <v>1</v>
      </c>
      <c r="N12" s="17">
        <v>7.0000000000000007E-2</v>
      </c>
      <c r="O12" s="18">
        <v>7.0000000000000007E-2</v>
      </c>
    </row>
    <row r="13" spans="1:15" ht="15.75" thickBot="1" x14ac:dyDescent="0.3">
      <c r="A13" s="46"/>
      <c r="B13" s="47"/>
      <c r="C13" s="48" t="s">
        <v>14</v>
      </c>
      <c r="D13" s="22">
        <v>8</v>
      </c>
      <c r="E13" s="23">
        <v>54.089999999999996</v>
      </c>
      <c r="F13" s="24">
        <v>6.7612499999999995</v>
      </c>
      <c r="G13" s="22">
        <v>4</v>
      </c>
      <c r="H13" s="23">
        <v>3.2</v>
      </c>
      <c r="I13" s="24">
        <v>0.8</v>
      </c>
      <c r="J13" s="22">
        <v>9</v>
      </c>
      <c r="K13" s="23">
        <v>35.1</v>
      </c>
      <c r="L13" s="24">
        <v>3.9000000000000004</v>
      </c>
      <c r="M13" s="22">
        <v>21</v>
      </c>
      <c r="N13" s="23">
        <v>92.39</v>
      </c>
      <c r="O13" s="24">
        <v>4.3995238095238092</v>
      </c>
    </row>
    <row r="14" spans="1:15" x14ac:dyDescent="0.25">
      <c r="A14" s="25">
        <v>4</v>
      </c>
      <c r="B14" s="26" t="s">
        <v>17</v>
      </c>
      <c r="C14" s="27"/>
      <c r="D14" s="28">
        <v>13</v>
      </c>
      <c r="E14" s="29">
        <v>85.62</v>
      </c>
      <c r="F14" s="30">
        <v>6.5861538461538469</v>
      </c>
      <c r="G14" s="28">
        <v>15</v>
      </c>
      <c r="H14" s="29">
        <v>57.749999999999993</v>
      </c>
      <c r="I14" s="30">
        <v>3.8499999999999996</v>
      </c>
      <c r="J14" s="28">
        <v>10</v>
      </c>
      <c r="K14" s="29">
        <v>29.520000000000003</v>
      </c>
      <c r="L14" s="30">
        <v>2.9520000000000004</v>
      </c>
      <c r="M14" s="28">
        <v>38</v>
      </c>
      <c r="N14" s="29">
        <v>172.89000000000001</v>
      </c>
      <c r="O14" s="30">
        <v>4.549736842105264</v>
      </c>
    </row>
    <row r="15" spans="1:15" x14ac:dyDescent="0.25">
      <c r="A15" s="31"/>
      <c r="B15" s="32" t="s">
        <v>12</v>
      </c>
      <c r="C15" s="33" t="s">
        <v>13</v>
      </c>
      <c r="D15" s="34">
        <v>3</v>
      </c>
      <c r="E15" s="35">
        <v>2.02</v>
      </c>
      <c r="F15" s="36">
        <v>0.67333333333333334</v>
      </c>
      <c r="G15" s="34">
        <v>2</v>
      </c>
      <c r="H15" s="35">
        <v>0.97</v>
      </c>
      <c r="I15" s="36">
        <v>0.48499999999999999</v>
      </c>
      <c r="J15" s="34">
        <v>5</v>
      </c>
      <c r="K15" s="35">
        <v>12.7</v>
      </c>
      <c r="L15" s="36">
        <v>2.54</v>
      </c>
      <c r="M15" s="34">
        <v>10</v>
      </c>
      <c r="N15" s="35">
        <v>15.69</v>
      </c>
      <c r="O15" s="36">
        <v>1.569</v>
      </c>
    </row>
    <row r="16" spans="1:15" ht="15.75" thickBot="1" x14ac:dyDescent="0.3">
      <c r="A16" s="37"/>
      <c r="B16" s="38"/>
      <c r="C16" s="39" t="s">
        <v>14</v>
      </c>
      <c r="D16" s="40">
        <v>10</v>
      </c>
      <c r="E16" s="41">
        <v>83.6</v>
      </c>
      <c r="F16" s="42">
        <v>8.36</v>
      </c>
      <c r="G16" s="40">
        <v>13</v>
      </c>
      <c r="H16" s="41">
        <v>56.78</v>
      </c>
      <c r="I16" s="42">
        <v>4.367692307692308</v>
      </c>
      <c r="J16" s="40">
        <v>5</v>
      </c>
      <c r="K16" s="41">
        <v>16.82</v>
      </c>
      <c r="L16" s="42">
        <v>3.3639999999999999</v>
      </c>
      <c r="M16" s="40">
        <v>28</v>
      </c>
      <c r="N16" s="41">
        <v>157.19999999999999</v>
      </c>
      <c r="O16" s="42">
        <v>5.6142857142857139</v>
      </c>
    </row>
    <row r="17" spans="1:15" x14ac:dyDescent="0.25">
      <c r="A17" s="43">
        <v>5</v>
      </c>
      <c r="B17" s="44" t="s">
        <v>18</v>
      </c>
      <c r="C17" s="45"/>
      <c r="D17" s="10">
        <v>21</v>
      </c>
      <c r="E17" s="11">
        <v>68.22</v>
      </c>
      <c r="F17" s="12">
        <v>3.2485714285714287</v>
      </c>
      <c r="G17" s="10">
        <v>6</v>
      </c>
      <c r="H17" s="11">
        <v>19.47</v>
      </c>
      <c r="I17" s="12">
        <v>3.2449999999999997</v>
      </c>
      <c r="J17" s="10">
        <v>6</v>
      </c>
      <c r="K17" s="11">
        <v>25.6</v>
      </c>
      <c r="L17" s="12">
        <v>4.2666666666666666</v>
      </c>
      <c r="M17" s="10">
        <v>33</v>
      </c>
      <c r="N17" s="11">
        <v>113.28999999999999</v>
      </c>
      <c r="O17" s="12">
        <v>3.4330303030303027</v>
      </c>
    </row>
    <row r="18" spans="1:15" x14ac:dyDescent="0.25">
      <c r="A18" s="13"/>
      <c r="B18" s="14" t="s">
        <v>12</v>
      </c>
      <c r="C18" s="15" t="s">
        <v>13</v>
      </c>
      <c r="D18" s="16">
        <v>4</v>
      </c>
      <c r="E18" s="17">
        <v>7.57</v>
      </c>
      <c r="F18" s="18">
        <v>1.8925000000000001</v>
      </c>
      <c r="G18" s="16">
        <v>1</v>
      </c>
      <c r="H18" s="17">
        <v>0.68</v>
      </c>
      <c r="I18" s="18">
        <v>0.68</v>
      </c>
      <c r="J18" s="16">
        <v>2</v>
      </c>
      <c r="K18" s="17">
        <v>4.66</v>
      </c>
      <c r="L18" s="18">
        <v>2.33</v>
      </c>
      <c r="M18" s="16">
        <v>7</v>
      </c>
      <c r="N18" s="17">
        <v>12.91</v>
      </c>
      <c r="O18" s="18">
        <v>1.8442857142857143</v>
      </c>
    </row>
    <row r="19" spans="1:15" ht="15.75" thickBot="1" x14ac:dyDescent="0.3">
      <c r="A19" s="46"/>
      <c r="B19" s="47"/>
      <c r="C19" s="48" t="s">
        <v>14</v>
      </c>
      <c r="D19" s="22">
        <v>17</v>
      </c>
      <c r="E19" s="23">
        <v>60.65</v>
      </c>
      <c r="F19" s="24">
        <v>3.5676470588235292</v>
      </c>
      <c r="G19" s="22">
        <v>5</v>
      </c>
      <c r="H19" s="23">
        <v>18.79</v>
      </c>
      <c r="I19" s="24">
        <v>3.758</v>
      </c>
      <c r="J19" s="22">
        <v>4</v>
      </c>
      <c r="K19" s="23">
        <v>20.939999999999998</v>
      </c>
      <c r="L19" s="24">
        <v>5.2349999999999994</v>
      </c>
      <c r="M19" s="22">
        <v>26</v>
      </c>
      <c r="N19" s="23">
        <v>100.38</v>
      </c>
      <c r="O19" s="24">
        <v>3.8607692307692307</v>
      </c>
    </row>
    <row r="20" spans="1:15" x14ac:dyDescent="0.25">
      <c r="A20" s="25">
        <v>6</v>
      </c>
      <c r="B20" s="26" t="s">
        <v>19</v>
      </c>
      <c r="C20" s="27"/>
      <c r="D20" s="28">
        <v>6</v>
      </c>
      <c r="E20" s="29">
        <v>16.650000000000002</v>
      </c>
      <c r="F20" s="30">
        <v>2.7750000000000004</v>
      </c>
      <c r="G20" s="28">
        <v>4</v>
      </c>
      <c r="H20" s="29">
        <v>14.05</v>
      </c>
      <c r="I20" s="30">
        <v>3.5125000000000002</v>
      </c>
      <c r="J20" s="28">
        <v>6</v>
      </c>
      <c r="K20" s="29">
        <v>16.18</v>
      </c>
      <c r="L20" s="30">
        <v>2.6966666666666668</v>
      </c>
      <c r="M20" s="28">
        <v>16</v>
      </c>
      <c r="N20" s="29">
        <v>46.88</v>
      </c>
      <c r="O20" s="30">
        <v>2.93</v>
      </c>
    </row>
    <row r="21" spans="1:15" x14ac:dyDescent="0.25">
      <c r="A21" s="31"/>
      <c r="B21" s="32" t="s">
        <v>12</v>
      </c>
      <c r="C21" s="33" t="s">
        <v>13</v>
      </c>
      <c r="D21" s="34">
        <v>0</v>
      </c>
      <c r="E21" s="35">
        <v>0</v>
      </c>
      <c r="F21" s="36">
        <v>0</v>
      </c>
      <c r="G21" s="34">
        <v>0</v>
      </c>
      <c r="H21" s="35">
        <v>0</v>
      </c>
      <c r="I21" s="36">
        <v>0</v>
      </c>
      <c r="J21" s="34">
        <v>2</v>
      </c>
      <c r="K21" s="35">
        <v>1.81</v>
      </c>
      <c r="L21" s="36">
        <v>0.90500000000000003</v>
      </c>
      <c r="M21" s="34">
        <v>2</v>
      </c>
      <c r="N21" s="35">
        <v>1.81</v>
      </c>
      <c r="O21" s="36">
        <v>0.90500000000000003</v>
      </c>
    </row>
    <row r="22" spans="1:15" ht="15.75" thickBot="1" x14ac:dyDescent="0.3">
      <c r="A22" s="37"/>
      <c r="B22" s="38"/>
      <c r="C22" s="39" t="s">
        <v>14</v>
      </c>
      <c r="D22" s="40">
        <v>6</v>
      </c>
      <c r="E22" s="41">
        <v>16.649999999999999</v>
      </c>
      <c r="F22" s="42">
        <v>2.7749999999999999</v>
      </c>
      <c r="G22" s="40">
        <v>4</v>
      </c>
      <c r="H22" s="41">
        <v>14.05</v>
      </c>
      <c r="I22" s="42">
        <v>3.5125000000000002</v>
      </c>
      <c r="J22" s="40">
        <v>4</v>
      </c>
      <c r="K22" s="41">
        <v>14.370000000000001</v>
      </c>
      <c r="L22" s="42">
        <v>3.5925000000000002</v>
      </c>
      <c r="M22" s="40">
        <v>14</v>
      </c>
      <c r="N22" s="41">
        <v>45.07</v>
      </c>
      <c r="O22" s="42">
        <v>3.2192857142857143</v>
      </c>
    </row>
    <row r="23" spans="1:15" x14ac:dyDescent="0.25">
      <c r="A23" s="49"/>
      <c r="B23" s="50" t="s">
        <v>20</v>
      </c>
      <c r="C23" s="51"/>
      <c r="D23" s="52">
        <v>61</v>
      </c>
      <c r="E23" s="53">
        <v>267.28000000000003</v>
      </c>
      <c r="F23" s="54">
        <v>4.3816393442622958</v>
      </c>
      <c r="G23" s="52">
        <v>46</v>
      </c>
      <c r="H23" s="53">
        <v>135.31</v>
      </c>
      <c r="I23" s="54">
        <v>2.9415217391304349</v>
      </c>
      <c r="J23" s="52">
        <v>45</v>
      </c>
      <c r="K23" s="53">
        <v>135.77000000000001</v>
      </c>
      <c r="L23" s="54">
        <v>3.0171111111111113</v>
      </c>
      <c r="M23" s="52">
        <v>152</v>
      </c>
      <c r="N23" s="53">
        <v>538.36</v>
      </c>
      <c r="O23" s="54">
        <v>3.5418421052631581</v>
      </c>
    </row>
    <row r="24" spans="1:15" x14ac:dyDescent="0.25">
      <c r="A24" s="55"/>
      <c r="B24" s="56" t="s">
        <v>12</v>
      </c>
      <c r="C24" s="57" t="s">
        <v>13</v>
      </c>
      <c r="D24" s="58">
        <v>8</v>
      </c>
      <c r="E24" s="59">
        <v>12.59</v>
      </c>
      <c r="F24" s="60">
        <v>1.57375</v>
      </c>
      <c r="G24" s="58">
        <v>7</v>
      </c>
      <c r="H24" s="59">
        <v>10.41</v>
      </c>
      <c r="I24" s="60">
        <v>1.4871428571428571</v>
      </c>
      <c r="J24" s="58">
        <v>10</v>
      </c>
      <c r="K24" s="59">
        <v>19.239999999999998</v>
      </c>
      <c r="L24" s="60">
        <v>1.9239999999999999</v>
      </c>
      <c r="M24" s="58">
        <v>25</v>
      </c>
      <c r="N24" s="59">
        <v>42.24</v>
      </c>
      <c r="O24" s="60">
        <v>1.6896</v>
      </c>
    </row>
    <row r="25" spans="1:15" ht="15.75" thickBot="1" x14ac:dyDescent="0.3">
      <c r="A25" s="61"/>
      <c r="B25" s="62"/>
      <c r="C25" s="63" t="s">
        <v>14</v>
      </c>
      <c r="D25" s="64">
        <v>53</v>
      </c>
      <c r="E25" s="65">
        <v>254.69</v>
      </c>
      <c r="F25" s="66">
        <v>4.8054716981132071</v>
      </c>
      <c r="G25" s="64">
        <v>39</v>
      </c>
      <c r="H25" s="65">
        <v>124.89999999999999</v>
      </c>
      <c r="I25" s="66">
        <v>3.2025641025641023</v>
      </c>
      <c r="J25" s="64">
        <v>35</v>
      </c>
      <c r="K25" s="65">
        <v>116.53</v>
      </c>
      <c r="L25" s="66">
        <v>3.3294285714285716</v>
      </c>
      <c r="M25" s="64">
        <v>127</v>
      </c>
      <c r="N25" s="65">
        <v>496.11999999999995</v>
      </c>
      <c r="O25" s="66">
        <v>3.9064566929133853</v>
      </c>
    </row>
  </sheetData>
  <mergeCells count="8">
    <mergeCell ref="A1:O1"/>
    <mergeCell ref="A2:A4"/>
    <mergeCell ref="B2:B4"/>
    <mergeCell ref="C2:C4"/>
    <mergeCell ref="M2:O3"/>
    <mergeCell ref="D2:F3"/>
    <mergeCell ref="G2:I3"/>
    <mergeCell ref="J2:L3"/>
  </mergeCells>
  <pageMargins left="0.7" right="0.7" top="0.75" bottom="0.75" header="0.3" footer="0.3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Сводка</vt:lpstr>
      <vt:lpstr> 1 квартал 2026</vt:lpstr>
      <vt:lpstr>1 квартал 2026 ЛОЭСК</vt:lpstr>
      <vt:lpstr>Сводка!Область_печати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Машкинцев Евгений Владимирович</cp:lastModifiedBy>
  <cp:lastPrinted>2021-07-13T11:54:46Z</cp:lastPrinted>
  <dcterms:created xsi:type="dcterms:W3CDTF">2017-02-13T15:22:59Z</dcterms:created>
  <dcterms:modified xsi:type="dcterms:W3CDTF">2026-06-19T10:30:51Z</dcterms:modified>
</cp:coreProperties>
</file>